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docs.live.net/4191818c53b753c8/Delat/ekolon/LDTA/www/pfa/"/>
    </mc:Choice>
  </mc:AlternateContent>
  <xr:revisionPtr revIDLastSave="3228" documentId="8_{FA4DA4A3-3A41-4C35-AB10-781A70D1F36C}" xr6:coauthVersionLast="47" xr6:coauthVersionMax="47" xr10:uidLastSave="{13F7BB85-D119-4049-9990-C4E9C869C06B}"/>
  <bookViews>
    <workbookView xWindow="15015" yWindow="0" windowWidth="13785" windowHeight="15690" xr2:uid="{00000000-000D-0000-FFFF-FFFF00000000}"/>
  </bookViews>
  <sheets>
    <sheet name="ResultatLöpande" sheetId="1" r:id="rId1"/>
    <sheet name="Hcp_utv" sheetId="6" r:id="rId2"/>
    <sheet name="Reghlp" sheetId="7" r:id="rId3"/>
    <sheet name="TG" sheetId="9" r:id="rId4"/>
  </sheets>
  <definedNames>
    <definedName name="_xlnm._FilterDatabase" localSheetId="0" hidden="1">ResultatLöpande!$D$5:$D$96</definedName>
    <definedName name="_xlnm.Print_Area" localSheetId="1">Hcp_utv!$S:$AL</definedName>
    <definedName name="_xlnm.Print_Titles" localSheetId="1">Hcp_utv!$A:$A</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0" i="1" l="1"/>
  <c r="I80" i="1"/>
  <c r="H80" i="1"/>
  <c r="G80" i="1"/>
  <c r="F80" i="1"/>
  <c r="E80" i="1"/>
  <c r="D80" i="1"/>
  <c r="C80" i="1"/>
  <c r="B80" i="1"/>
  <c r="J79" i="1"/>
  <c r="I79" i="1"/>
  <c r="H79" i="1"/>
  <c r="G79" i="1"/>
  <c r="F79" i="1"/>
  <c r="E79" i="1"/>
  <c r="D79" i="1"/>
  <c r="C79" i="1"/>
  <c r="J78" i="1"/>
  <c r="I78" i="1"/>
  <c r="H78" i="1"/>
  <c r="G78" i="1"/>
  <c r="F78" i="1"/>
  <c r="E78" i="1"/>
  <c r="D78" i="1"/>
  <c r="C78" i="1"/>
  <c r="B79" i="1"/>
  <c r="B78" i="1"/>
  <c r="J76" i="1"/>
  <c r="I76" i="1"/>
  <c r="H76" i="1"/>
  <c r="G76" i="1"/>
  <c r="F76" i="1"/>
  <c r="E76" i="1"/>
  <c r="D76" i="1"/>
  <c r="C76" i="1"/>
  <c r="B77" i="1"/>
  <c r="B76" i="1"/>
  <c r="B73" i="1"/>
  <c r="N72" i="1" l="1"/>
  <c r="M72" i="1"/>
  <c r="L72" i="1"/>
  <c r="L71" i="1"/>
  <c r="L70" i="1"/>
  <c r="O70" i="1" s="1"/>
  <c r="N69" i="1"/>
  <c r="M69" i="1"/>
  <c r="L69" i="1"/>
  <c r="L68" i="1"/>
  <c r="L67" i="1"/>
  <c r="O67" i="1" s="1"/>
  <c r="N66" i="1"/>
  <c r="M66" i="1"/>
  <c r="L66" i="1"/>
  <c r="L65" i="1"/>
  <c r="L64" i="1"/>
  <c r="O64" i="1" s="1"/>
  <c r="N63" i="1"/>
  <c r="M63" i="1"/>
  <c r="L63" i="1"/>
  <c r="L62" i="1"/>
  <c r="L61" i="1"/>
  <c r="O61" i="1" s="1"/>
  <c r="N60" i="1"/>
  <c r="M60" i="1"/>
  <c r="L60" i="1"/>
  <c r="L59" i="1"/>
  <c r="L58" i="1"/>
  <c r="O58" i="1" s="1"/>
  <c r="N57" i="1"/>
  <c r="M57" i="1"/>
  <c r="L57" i="1"/>
  <c r="L56" i="1"/>
  <c r="L55" i="1"/>
  <c r="N54" i="1"/>
  <c r="M54" i="1"/>
  <c r="L54" i="1"/>
  <c r="L53" i="1"/>
  <c r="L52" i="1"/>
  <c r="O53" i="1" s="1"/>
  <c r="N51" i="1"/>
  <c r="M51" i="1"/>
  <c r="L51" i="1"/>
  <c r="L50" i="1"/>
  <c r="L49" i="1"/>
  <c r="O50" i="1" s="1"/>
  <c r="N48" i="1"/>
  <c r="M48" i="1"/>
  <c r="L48" i="1"/>
  <c r="L47" i="1"/>
  <c r="L46" i="1"/>
  <c r="O47" i="1" s="1"/>
  <c r="N45" i="1"/>
  <c r="M45" i="1"/>
  <c r="L45" i="1"/>
  <c r="L44" i="1"/>
  <c r="L43" i="1"/>
  <c r="O43" i="1" s="1"/>
  <c r="N42" i="1"/>
  <c r="M42" i="1"/>
  <c r="L42" i="1"/>
  <c r="L41" i="1"/>
  <c r="L40" i="1"/>
  <c r="O41" i="1" s="1"/>
  <c r="O31" i="1"/>
  <c r="O7" i="1"/>
  <c r="L31" i="1"/>
  <c r="O32" i="1" s="1"/>
  <c r="N29" i="1"/>
  <c r="M29" i="1"/>
  <c r="L29" i="1"/>
  <c r="L28" i="1"/>
  <c r="L27" i="1"/>
  <c r="O27" i="1" s="1"/>
  <c r="N26" i="1"/>
  <c r="M26" i="1"/>
  <c r="L26" i="1"/>
  <c r="L25" i="1"/>
  <c r="L24" i="1"/>
  <c r="O25" i="1" s="1"/>
  <c r="L22" i="1"/>
  <c r="L19" i="1"/>
  <c r="L16" i="1"/>
  <c r="L13" i="1"/>
  <c r="L7" i="1"/>
  <c r="L21" i="1"/>
  <c r="O21" i="1" s="1"/>
  <c r="L18" i="1"/>
  <c r="O19" i="1" s="1"/>
  <c r="L15" i="1"/>
  <c r="O15" i="1" s="1"/>
  <c r="L12" i="1"/>
  <c r="O13" i="1" s="1"/>
  <c r="L6" i="1"/>
  <c r="O6" i="1" s="1"/>
  <c r="N20" i="1"/>
  <c r="M20" i="1"/>
  <c r="L20" i="1"/>
  <c r="L23" i="1"/>
  <c r="M23" i="1"/>
  <c r="N23" i="1"/>
  <c r="L32" i="1"/>
  <c r="C77" i="1"/>
  <c r="L38" i="1"/>
  <c r="L17" i="1"/>
  <c r="N39" i="1"/>
  <c r="M39" i="1"/>
  <c r="L39" i="1"/>
  <c r="L37" i="1"/>
  <c r="O38" i="1" s="1"/>
  <c r="N36" i="1"/>
  <c r="M36" i="1"/>
  <c r="L36" i="1"/>
  <c r="L34" i="1"/>
  <c r="O34" i="1" s="1"/>
  <c r="N33" i="1"/>
  <c r="M33" i="1"/>
  <c r="L33" i="1"/>
  <c r="N17" i="1"/>
  <c r="M17" i="1"/>
  <c r="N14" i="1"/>
  <c r="M14" i="1"/>
  <c r="L14" i="1"/>
  <c r="N11" i="1"/>
  <c r="M11" i="1"/>
  <c r="L11" i="1"/>
  <c r="L10" i="1"/>
  <c r="L9" i="1"/>
  <c r="O10" i="1" s="1"/>
  <c r="N8" i="1"/>
  <c r="M8" i="1"/>
  <c r="L8" i="1"/>
  <c r="J77" i="1"/>
  <c r="G77" i="1"/>
  <c r="D77" i="1"/>
  <c r="O22" i="1" l="1"/>
  <c r="O12" i="1"/>
  <c r="N77" i="1"/>
  <c r="O28" i="1"/>
  <c r="O16" i="1"/>
  <c r="O18" i="1"/>
  <c r="O24" i="1"/>
  <c r="O71" i="1"/>
  <c r="O65" i="1"/>
  <c r="O52" i="1"/>
  <c r="O49" i="1"/>
  <c r="O46" i="1"/>
  <c r="O44" i="1"/>
  <c r="O40" i="1"/>
  <c r="O37" i="1"/>
  <c r="L73" i="1"/>
  <c r="O62" i="1"/>
  <c r="O56" i="1"/>
  <c r="O55" i="1"/>
  <c r="O68" i="1"/>
  <c r="O59" i="1"/>
  <c r="L79" i="1"/>
  <c r="O35" i="1"/>
  <c r="L78" i="1"/>
  <c r="O9" i="1"/>
  <c r="M73" i="1"/>
  <c r="N73" i="1"/>
  <c r="M76" i="1"/>
  <c r="O73" i="1" l="1"/>
  <c r="O74" i="1"/>
  <c r="L80" i="1"/>
  <c r="O79" i="1"/>
  <c r="C11" i="7" l="1"/>
  <c r="C13" i="7" s="1"/>
  <c r="F11" i="7"/>
  <c r="F13" i="7" s="1"/>
  <c r="C25" i="7"/>
  <c r="C35" i="7"/>
  <c r="C36" i="7"/>
  <c r="C37" i="7" l="1"/>
  <c r="C3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 Teräväinen</author>
    <author>Lexa</author>
    <author>leo</author>
  </authors>
  <commentList>
    <comment ref="A5" authorId="0" shapeId="0" xr:uid="{315C39A9-A186-4A81-8080-18BE91AAA4E6}">
      <text>
        <r>
          <rPr>
            <sz val="8"/>
            <color indexed="81"/>
            <rFont val="Tahoma"/>
            <family val="2"/>
          </rPr>
          <t>Liten guide:
Registrera nettoscoren på rad 1, O-Oanmäld på rad1,
Bruttoscoren på rad 2, 
M-För mulligan på rad3
-Betalt till vinnaren på rad3, betyder också seger, om vinnaren också har Mulligan justeras manuellt.</t>
        </r>
      </text>
    </comment>
    <comment ref="L5" authorId="0" shapeId="0" xr:uid="{34B1E145-9C72-4F97-B06D-A116B0AEEEFA}">
      <text>
        <r>
          <rPr>
            <sz val="8"/>
            <color indexed="81"/>
            <rFont val="Tahoma"/>
            <family val="2"/>
          </rPr>
          <t>Antal deltagare</t>
        </r>
      </text>
    </comment>
    <comment ref="M5" authorId="0" shapeId="0" xr:uid="{3B9465E8-307A-4F61-BDDB-8643D9A117D8}">
      <text>
        <r>
          <rPr>
            <sz val="8"/>
            <color indexed="81"/>
            <rFont val="Tahoma"/>
            <family val="2"/>
          </rPr>
          <t>Antal Mulligan för Dagen</t>
        </r>
      </text>
    </comment>
    <comment ref="N5" authorId="0" shapeId="0" xr:uid="{69A4DC0B-8F6E-48D9-8B95-8F26CA354DBC}">
      <text>
        <r>
          <rPr>
            <sz val="8"/>
            <color indexed="81"/>
            <rFont val="Tahoma"/>
            <family val="2"/>
          </rPr>
          <t>Avvikare, ej anmälda
O = 50:-</t>
        </r>
      </text>
    </comment>
    <comment ref="O5" authorId="0" shapeId="0" xr:uid="{9E8C1EC6-FF3B-4B1C-B1AD-0280ED02DEF2}">
      <text>
        <r>
          <rPr>
            <sz val="8"/>
            <color indexed="81"/>
            <rFont val="Tahoma"/>
            <family val="2"/>
          </rPr>
          <t xml:space="preserve">Dagens snittscore
</t>
        </r>
      </text>
    </comment>
    <comment ref="A6" authorId="1" shapeId="0" xr:uid="{1C004DBC-CF96-4B28-8F20-F58FC842BD40}">
      <text>
        <r>
          <rPr>
            <sz val="8"/>
            <color indexed="81"/>
            <rFont val="Tahoma"/>
            <family val="2"/>
          </rPr>
          <t>Solen upp 04:59 
Morgongolfare som bara blev tre Fredrik, Tomss o Gösta, träffades kl 6 och det hade regnat under natten och tidig morgon vilket ledde till aatt greenerna var överraskande tröga Gösta lyckades bäst med både puttarna och deg övrigs spelt och deg visade sig också vid summeringen av scoren där det han hede det överlägset bästa resultatet och vann med fina 34. Gösta berättade stt hans start på denna säsong varit katastrofalt dålig, men Gösta är ju som bäst när deg drrar ihop sig till tävling.
Grattis Gösta !!</t>
        </r>
      </text>
    </comment>
    <comment ref="A7" authorId="1" shapeId="0" xr:uid="{334EFC63-5A36-4DBB-8ABF-3677A8546061}">
      <text>
        <r>
          <rPr>
            <sz val="8"/>
            <color indexed="81"/>
            <rFont val="Tahoma"/>
            <family val="2"/>
          </rPr>
          <t xml:space="preserve">Gösta 47
Fredric 53
Tomas 57
</t>
        </r>
      </text>
    </comment>
    <comment ref="A8" authorId="1" shapeId="0" xr:uid="{5136155A-B9C8-4E30-AA5E-265906939FE1}">
      <text>
        <r>
          <rPr>
            <sz val="8"/>
            <color indexed="81"/>
            <rFont val="Arial"/>
            <family val="2"/>
          </rPr>
          <t>Gösta 34/47
Fredric 41/53
Tomas 44/57</t>
        </r>
      </text>
    </comment>
    <comment ref="A9" authorId="1" shapeId="0" xr:uid="{22E13DC7-7DD8-4EA5-B7B3-93546E18CA45}">
      <text>
        <r>
          <rPr>
            <sz val="8"/>
            <color indexed="81"/>
            <rFont val="Tahoma"/>
            <family val="2"/>
          </rPr>
          <t>Solen upp 04:38  12*C kl 11:20 första start
Fem  tappra ställde upp på 1a tee.
Bra golfväder, nästa ingen vind och inget regn.</t>
        </r>
      </text>
    </comment>
    <comment ref="A10" authorId="1" shapeId="0" xr:uid="{6B778DE0-D37B-4E8C-85A0-71DDDE30E36E}">
      <text>
        <r>
          <rPr>
            <sz val="8"/>
            <color indexed="81"/>
            <rFont val="Arial"/>
            <family val="2"/>
          </rPr>
          <t>Fredric 95
Tomas 94</t>
        </r>
      </text>
    </comment>
    <comment ref="A11" authorId="1" shapeId="0" xr:uid="{F70A942B-4C59-48EF-A256-C95730FA7B3E}">
      <text>
        <r>
          <rPr>
            <sz val="8"/>
            <color indexed="81"/>
            <rFont val="Arial"/>
            <family val="2"/>
          </rPr>
          <t>Fredric 76/95
Tomas 73/94
Ted 76/83
Bert 85/110
Gösta 84/105</t>
        </r>
      </text>
    </comment>
    <comment ref="A12" authorId="1" shapeId="0" xr:uid="{63F3712F-7962-4B14-8074-BAED42980440}">
      <text>
        <r>
          <rPr>
            <sz val="8"/>
            <color indexed="81"/>
            <rFont val="Tahoma"/>
            <family val="2"/>
          </rPr>
          <t xml:space="preserve">Solen upp 04:27 8*C kl 05:00
Efter en trevlig runda på två man avgjordes det på sista hålet. Gösta lyckades hålla undan och vann med 1 slag.
</t>
        </r>
      </text>
    </comment>
    <comment ref="A13" authorId="1" shapeId="0" xr:uid="{97DAA437-C7F5-4EFA-8339-59FABF6A8718}">
      <text>
        <r>
          <rPr>
            <sz val="8"/>
            <color indexed="81"/>
            <rFont val="Tahoma"/>
            <family val="2"/>
          </rPr>
          <t xml:space="preserve">Fredric 48
</t>
        </r>
      </text>
    </comment>
    <comment ref="A14" authorId="1" shapeId="0" xr:uid="{5E9F100C-4648-4681-9BD2-2C360EA73FC4}">
      <text>
        <r>
          <rPr>
            <sz val="8"/>
            <color indexed="81"/>
            <rFont val="Tahoma"/>
            <family val="2"/>
          </rPr>
          <t xml:space="preserve">Gösta 40/50
Fredric 41/48
</t>
        </r>
      </text>
    </comment>
    <comment ref="A15" authorId="1" shapeId="0" xr:uid="{4DFA84A0-60A4-449F-8737-A87EB14777F7}">
      <text>
        <r>
          <rPr>
            <sz val="8"/>
            <color indexed="81"/>
            <rFont val="Tahoma"/>
            <family val="2"/>
          </rPr>
          <t xml:space="preserve">Solen upp 04:03 14*C kl 05:00
Lite blåsigt och jacka på men inget regn.
Det blev en jämn batalj.
</t>
        </r>
      </text>
    </comment>
    <comment ref="A16" authorId="1" shapeId="0" xr:uid="{0BF3D46F-53C0-4497-90B9-C005D5BC63FE}">
      <text>
        <r>
          <rPr>
            <sz val="8"/>
            <color indexed="81"/>
            <rFont val="Arial"/>
            <family val="2"/>
          </rPr>
          <t>Marcus</t>
        </r>
        <r>
          <rPr>
            <sz val="8"/>
            <rFont val="Arial"/>
            <family val="2"/>
          </rPr>
          <t xml:space="preserve"> </t>
        </r>
        <r>
          <rPr>
            <sz val="8"/>
            <color indexed="81"/>
            <rFont val="Arial"/>
            <family val="2"/>
          </rPr>
          <t>42
Fredric 46
Gösta 48</t>
        </r>
      </text>
    </comment>
    <comment ref="A17" authorId="1" shapeId="0" xr:uid="{3F4BFCCB-6E8F-4D7C-A76B-BB7A5A7BBE20}">
      <text>
        <r>
          <rPr>
            <sz val="8"/>
            <color indexed="81"/>
            <rFont val="Arial"/>
            <family val="2"/>
          </rPr>
          <t>Marcus 36/42
Fredric 36/46
Gösta 37/48</t>
        </r>
      </text>
    </comment>
    <comment ref="A18" authorId="1" shapeId="0" xr:uid="{75E63B06-3309-45B2-B1B2-CFE4133E49EF}">
      <text>
        <r>
          <rPr>
            <sz val="8"/>
            <color indexed="81"/>
            <rFont val="Tahoma"/>
            <family val="2"/>
          </rPr>
          <t>Solen upp 03,54 14*C kl 05:00
En kall början på morgonen.
Gösta som segrare med stabilt spel.
Birdie av Fredrik på 3an efter vattenstuds</t>
        </r>
      </text>
    </comment>
    <comment ref="A19" authorId="1" shapeId="0" xr:uid="{9E757685-934D-4FFC-80D8-A4F7418398A6}">
      <text>
        <r>
          <rPr>
            <sz val="8"/>
            <color indexed="81"/>
            <rFont val="Tahoma"/>
            <family val="2"/>
          </rPr>
          <t xml:space="preserve">Marcus 42
Gösta 44
Tomas 52
Fredric 57 birdie 3
</t>
        </r>
      </text>
    </comment>
    <comment ref="A20" authorId="1" shapeId="0" xr:uid="{4A29760C-563C-471B-A371-DD83DDB6362D}">
      <text>
        <r>
          <rPr>
            <sz val="8"/>
            <color indexed="81"/>
            <rFont val="Tahoma"/>
            <family val="2"/>
          </rPr>
          <t xml:space="preserve">Gösta 34/44
Marcus 36/42
Tomas 42/52
Fredric 47/57 birdie 3
</t>
        </r>
      </text>
    </comment>
    <comment ref="A21" authorId="1" shapeId="0" xr:uid="{D523CD03-09A3-4AA6-B053-1748FE86EEF8}">
      <text>
        <r>
          <rPr>
            <sz val="8"/>
            <color indexed="81"/>
            <rFont val="Tahoma"/>
            <family val="2"/>
          </rPr>
          <t>Solen upp 03:50 14*C kl 05:00
Vilken fantastisk morgon. Vindstilla, värmen kom efter en stund, perfekt golfväder.Det blev en 3-manna scramble där Ted, Marcus och Fredric gick -1 och vann mot Gösta, Thomas och Pelle som gick på par</t>
        </r>
      </text>
    </comment>
    <comment ref="A22" authorId="1" shapeId="0" xr:uid="{13E36BBA-084D-49A9-BB95-A57B06232B18}">
      <text>
        <r>
          <rPr>
            <sz val="8"/>
            <color indexed="81"/>
            <rFont val="Tahoma"/>
            <family val="2"/>
          </rPr>
          <t>3 manna scramble
Ted
Marcrus
Fredric   -1
Gösta 
Tomas
Pelle på par.</t>
        </r>
      </text>
    </comment>
    <comment ref="A23" authorId="1" shapeId="0" xr:uid="{A6704EB1-3D0A-4533-B8CF-ED3770AEBAB2}">
      <text>
        <r>
          <rPr>
            <sz val="8"/>
            <color indexed="81"/>
            <rFont val="Tahoma"/>
            <family val="2"/>
          </rPr>
          <t>3 manna scramble
Ted
Marcrus
Fredric   -1
Gösta 
Tomas
Pelle på par.</t>
        </r>
      </text>
    </comment>
    <comment ref="A24" authorId="1" shapeId="0" xr:uid="{0F26CC57-05CF-48A7-BD59-056568F5CB9E}">
      <text>
        <r>
          <rPr>
            <sz val="8"/>
            <color indexed="81"/>
            <rFont val="Tahoma"/>
            <family val="2"/>
          </rPr>
          <t>Solen upp 03:50 14*C kl 05:00
Vilken fantastisk morgon. Vindstilla, värmen kom efter en stund, perfekt golfväder.Det blev en 3-manna scramble där Ted, Marcus och Fredric gick -1 och vann mot Gösta, Thomas och Pelle som gick på par</t>
        </r>
      </text>
    </comment>
    <comment ref="A25" authorId="1" shapeId="0" xr:uid="{6B7C0F51-D1C6-47F0-AEBD-D5878EE45FEE}">
      <text>
        <r>
          <rPr>
            <sz val="8"/>
            <color indexed="81"/>
            <rFont val="Tahoma"/>
            <family val="2"/>
          </rPr>
          <t>3 manna scramble
Ted
Marcrus
Fredric   -1
Gösta 
Tomas
Pelle på par.</t>
        </r>
      </text>
    </comment>
    <comment ref="A26" authorId="1" shapeId="0" xr:uid="{5BD0858C-C9DF-4B52-8FBF-B7BBBF33E34E}">
      <text>
        <r>
          <rPr>
            <sz val="8"/>
            <color indexed="81"/>
            <rFont val="Tahoma"/>
            <family val="2"/>
          </rPr>
          <t>3 manna scramble
Ted
Marcrus
Fredric   -1
Gösta 
Tomas
Pelle på par.</t>
        </r>
      </text>
    </comment>
    <comment ref="A27" authorId="1" shapeId="0" xr:uid="{3815A702-5A7E-4715-B262-1E147DF82588}">
      <text>
        <r>
          <rPr>
            <sz val="8"/>
            <color indexed="81"/>
            <rFont val="Tahoma"/>
            <family val="2"/>
          </rPr>
          <t>Solen upp 03:50 14*C kl 05:00
Vilken fantastisk morgon. Vindstilla, värmen kom efter en stund, perfekt golfväder.Det blev en 3-manna scramble där Ted, Marcus och Fredric gick -1 och vann mot Gösta, Thomas och Pelle som gick på par</t>
        </r>
      </text>
    </comment>
    <comment ref="A28" authorId="1" shapeId="0" xr:uid="{8A60CA6D-6DE6-46AF-AE00-AF5B11940533}">
      <text>
        <r>
          <rPr>
            <sz val="8"/>
            <color indexed="81"/>
            <rFont val="Tahoma"/>
            <family val="2"/>
          </rPr>
          <t>3 manna scramble
Ted
Marcrus
Fredric   -1
Gösta 
Tomas
Pelle på par.</t>
        </r>
      </text>
    </comment>
    <comment ref="A29" authorId="1" shapeId="0" xr:uid="{7AA7A618-7447-4B25-A457-8E7EC668BB46}">
      <text>
        <r>
          <rPr>
            <sz val="8"/>
            <color indexed="81"/>
            <rFont val="Tahoma"/>
            <family val="2"/>
          </rPr>
          <t>3 manna scramble
Ted
Marcrus
Fredric   -1
Gösta 
Tomas
Pelle på par.</t>
        </r>
      </text>
    </comment>
    <comment ref="A31" authorId="1" shapeId="0" xr:uid="{6465E94D-B2B5-4EA1-BB9A-80383E583919}">
      <text>
        <r>
          <rPr>
            <sz val="8"/>
            <color indexed="81"/>
            <rFont val="Tahoma"/>
            <family val="2"/>
          </rPr>
          <t>Solen upp 3:59 12*C kl 5:00
En underbar morgon, ingen vind och lagom varmt.
Det spelades en 2-manna scramble open, där Marcus &amp; Thomas vann med -2 över Ted &amp; Gösta på Par</t>
        </r>
      </text>
    </comment>
    <comment ref="A32" authorId="1" shapeId="0" xr:uid="{81D628B2-527A-4A47-B319-AA2F63A9ABAD}">
      <text>
        <r>
          <rPr>
            <sz val="8"/>
            <color indexed="81"/>
            <rFont val="Tahoma"/>
            <family val="2"/>
          </rPr>
          <t>En underbar morgon, ingen vind och lagom varmt.
Det spelades en 2-manna scramble open, där Marcus &amp; Thomas vann med -2 över Ted &amp; Gösta på Par</t>
        </r>
      </text>
    </comment>
    <comment ref="A33" authorId="1" shapeId="0" xr:uid="{77D7480C-AECB-4BBD-8D16-31F036CA73C8}">
      <text/>
    </comment>
    <comment ref="A34" authorId="1" shapeId="0" xr:uid="{27F4467C-C78A-49D3-8D91-4913B0BCF558}">
      <text>
        <r>
          <rPr>
            <sz val="8"/>
            <color indexed="81"/>
            <rFont val="Tahoma"/>
            <family val="2"/>
          </rPr>
          <t>Solen upp 04:09 14*C kl 5:00
Ytterligare en härlig golfmorgon!
Lite svalare men ingen direkt vind.
Det blev en revansch på 2-manna scramble från rött mellan Marcus &amp; Tomas och Ted &amp; Gösta.
Efter totalt 7 birdies och en fantastisk eagle slutade allt delat.
Marcus och Tomas fortsatte sedan 9 hål till.</t>
        </r>
      </text>
    </comment>
    <comment ref="A35" authorId="1" shapeId="0" xr:uid="{2A88C5DC-EC5F-418C-9B62-1FDB7713618D}">
      <text>
        <r>
          <rPr>
            <sz val="8"/>
            <color indexed="81"/>
            <rFont val="Tahoma"/>
            <family val="2"/>
          </rPr>
          <t>Ytterligare en härlig golfmorgon!
Lite svalare men ingen direkt vind.
Det blev en revansch på 2-manna scramble från rött mellan Marcus &amp; Tomas och Ted &amp; Gösta.
Efter totalt 7 birdies och en fantastisk eagle slutade allt delat.
Marcus och Tomas fortsatte sedan 9 hål till.</t>
        </r>
      </text>
    </comment>
    <comment ref="A37" authorId="1" shapeId="0" xr:uid="{4CC26D4A-8224-4B14-AB8F-08823DA5B217}">
      <text>
        <r>
          <rPr>
            <sz val="9"/>
            <color indexed="81"/>
            <rFont val="Tahoma"/>
            <family val="2"/>
          </rPr>
          <t xml:space="preserve">Solen upp 04:21 14*C kl 5:00
Vi spelade en ny 2-manna scramble.
Ted &amp; Gösta segrade över Marcus &amp; Tomas med 2-0.
Säsongens skönaste morgon hittills
</t>
        </r>
      </text>
    </comment>
    <comment ref="A38" authorId="1" shapeId="0" xr:uid="{B2E8EB64-7A3C-42B9-9EAB-2170F16D1BAD}">
      <text>
        <r>
          <rPr>
            <sz val="8"/>
            <color indexed="81"/>
            <rFont val="Tahoma"/>
            <family val="2"/>
          </rPr>
          <t>Vi spelade en ny 2-manna scramble.
Ted &amp; Gösta segrade över Marcus &amp; Tomas med 2-0.
Säsongens skönaste morgon hittills</t>
        </r>
      </text>
    </comment>
    <comment ref="A40" authorId="1" shapeId="0" xr:uid="{3023A695-3BDE-42A5-9C61-94D4018CA66F}">
      <text>
        <r>
          <rPr>
            <sz val="9"/>
            <color indexed="81"/>
            <rFont val="Tahoma"/>
            <family val="2"/>
          </rPr>
          <t>Solen upp 04:37 14*C kl 5:00
Knivskarp morgon bde på golf o väder.</t>
        </r>
      </text>
    </comment>
    <comment ref="A46" authorId="1" shapeId="0" xr:uid="{5F5F76E3-38D2-492E-A924-883AE1604A46}">
      <text>
        <r>
          <rPr>
            <sz val="9"/>
            <color indexed="81"/>
            <rFont val="Tahoma"/>
            <charset val="1"/>
          </rPr>
          <t>Solen upp 05:07 12*C kl 5:00
En klar och vacker morgon utan minsta vind, temperatur runt 18 gr. Fyra i bollen vilket brukar betyda 2 mannascramble. Ted och Gösta blev det ena laget , Fredric o jag det andra . Jämn och fin match där vi ofta delade på hålet  men efter att lag Ted/Gösta gjort birdie på H 5 och 7 så förmådde vi inte att ta ifatt det och matchen var avgjord på H 8   2 upp till vinnande lag . Grattis 🥂 Svinkul  och fin stämning . Trevlig helg alla / Tomas </t>
        </r>
      </text>
    </comment>
    <comment ref="A49" authorId="1" shapeId="0" xr:uid="{0CF5F451-4F4E-4190-8986-BCF328636332}">
      <text>
        <r>
          <rPr>
            <sz val="8"/>
            <color indexed="81"/>
            <rFont val="Tahoma"/>
            <family val="2"/>
          </rPr>
          <t>Solen upp 05:22 12*C kl 5:00</t>
        </r>
        <r>
          <rPr>
            <sz val="9"/>
            <color indexed="81"/>
            <rFont val="Tahoma"/>
            <charset val="1"/>
          </rPr>
          <t xml:space="preserve">
Efter en varm med lite regnig morgon så klav Ted fram som segrare, efter väldigt bra spel. Skulle varit scramble idag, men en deltagare försov sig.</t>
        </r>
      </text>
    </comment>
    <comment ref="A50" authorId="1" shapeId="0" xr:uid="{7F14391C-64BE-42FF-9964-A0EF8E72A51F}">
      <text>
        <r>
          <rPr>
            <sz val="8"/>
            <color indexed="81"/>
            <rFont val="Tahoma"/>
            <family val="2"/>
          </rPr>
          <t xml:space="preserve">Marcus 39
Per 40
Gösta 48
Tomas 50
</t>
        </r>
      </text>
    </comment>
    <comment ref="A51" authorId="1" shapeId="0" xr:uid="{C88B72A8-A1E8-41CE-A312-CBF1492D4E43}">
      <text>
        <r>
          <rPr>
            <sz val="8"/>
            <color indexed="81"/>
            <rFont val="Arial"/>
            <family val="2"/>
          </rPr>
          <t>Marcus 32/39
Gösta 34/48
Tomas 37/50
Gäst PerW 40/41</t>
        </r>
      </text>
    </comment>
    <comment ref="A52" authorId="1" shapeId="0" xr:uid="{9B22B795-538F-4C88-BFBC-B015319AEF94}">
      <text>
        <r>
          <rPr>
            <sz val="8"/>
            <color indexed="81"/>
            <rFont val="Tahoma"/>
            <family val="2"/>
          </rPr>
          <t>Solen upp 05:38 14*  kl 5:00
Ingen rapport från banan</t>
        </r>
      </text>
    </comment>
    <comment ref="A55" authorId="1" shapeId="0" xr:uid="{93E24CC2-6729-4223-A4E6-86144EB8F851}">
      <text>
        <r>
          <rPr>
            <sz val="8"/>
            <color indexed="81"/>
            <rFont val="Tahoma"/>
            <family val="2"/>
          </rPr>
          <t>Solen upp 05:53 14*  kl 5:00
En som vanligt underbar morgon med mycket dimma. Tur att deltagarna slår rakt</t>
        </r>
      </text>
    </comment>
    <comment ref="A73" authorId="0" shapeId="0" xr:uid="{9CD10A23-260A-4673-BD0B-81F3E9346183}">
      <text>
        <r>
          <rPr>
            <b/>
            <sz val="8"/>
            <color indexed="81"/>
            <rFont val="Tahoma"/>
            <family val="2"/>
          </rPr>
          <t xml:space="preserve">Flest segrar
2022             2023
</t>
        </r>
        <r>
          <rPr>
            <sz val="8"/>
            <color indexed="81"/>
            <rFont val="Tahoma"/>
            <family val="2"/>
          </rPr>
          <t xml:space="preserve">Gösta 6          Benny 5
Ted 6             Gösta 5
Benny 2         Marcus 1
Marcus 1       Tomas 1    
Micke 1
Tomas 1
Leo 1
</t>
        </r>
      </text>
    </comment>
    <comment ref="L73" authorId="2" shapeId="0" xr:uid="{EB614EBE-7FCF-49C6-A72F-F6935FC13F2C}">
      <text>
        <r>
          <rPr>
            <b/>
            <sz val="7"/>
            <color indexed="81"/>
            <rFont val="Tahoma"/>
            <family val="2"/>
          </rPr>
          <t xml:space="preserve">Närvaro
</t>
        </r>
        <r>
          <rPr>
            <sz val="7"/>
            <color indexed="81"/>
            <rFont val="Tahoma"/>
            <family val="2"/>
          </rPr>
          <t>2023 4,5</t>
        </r>
        <r>
          <rPr>
            <b/>
            <sz val="7"/>
            <color indexed="81"/>
            <rFont val="Tahoma"/>
            <family val="2"/>
          </rPr>
          <t xml:space="preserve">
</t>
        </r>
        <r>
          <rPr>
            <sz val="7"/>
            <color indexed="81"/>
            <rFont val="Tahoma"/>
            <family val="2"/>
          </rPr>
          <t>2022 4.9</t>
        </r>
        <r>
          <rPr>
            <b/>
            <sz val="7"/>
            <color indexed="81"/>
            <rFont val="Tahoma"/>
            <family val="2"/>
          </rPr>
          <t xml:space="preserve">
</t>
        </r>
        <r>
          <rPr>
            <sz val="7"/>
            <color indexed="81"/>
            <rFont val="Tahoma"/>
            <family val="2"/>
          </rPr>
          <t>2021  5,4
2020 6,0</t>
        </r>
        <r>
          <rPr>
            <b/>
            <sz val="7"/>
            <color indexed="81"/>
            <rFont val="Tahoma"/>
            <family val="2"/>
          </rPr>
          <t xml:space="preserve">
</t>
        </r>
        <r>
          <rPr>
            <sz val="7"/>
            <color indexed="81"/>
            <rFont val="Tahoma"/>
            <family val="2"/>
          </rPr>
          <t>2019 6,3
2018 6,3
2017 6,3</t>
        </r>
        <r>
          <rPr>
            <b/>
            <sz val="7"/>
            <color indexed="81"/>
            <rFont val="Tahoma"/>
            <family val="2"/>
          </rPr>
          <t xml:space="preserve">
</t>
        </r>
        <r>
          <rPr>
            <sz val="7"/>
            <color indexed="81"/>
            <rFont val="Tahoma"/>
            <family val="2"/>
          </rPr>
          <t>2016  6,3</t>
        </r>
        <r>
          <rPr>
            <b/>
            <sz val="10"/>
            <color indexed="81"/>
            <rFont val="Tahoma"/>
            <family val="2"/>
          </rPr>
          <t xml:space="preserve">
</t>
        </r>
        <r>
          <rPr>
            <sz val="8"/>
            <color indexed="81"/>
            <rFont val="Tahoma"/>
            <family val="2"/>
          </rPr>
          <t>2015 6,3
2014 7,2
2013 7,1
2012 7,4
2011 8,4
2010 8,3
2009 8,9</t>
        </r>
      </text>
    </comment>
    <comment ref="O73" authorId="0" shapeId="0" xr:uid="{603D826E-7D72-46F0-94FF-5A421724AF6C}">
      <text>
        <r>
          <rPr>
            <b/>
            <sz val="8"/>
            <color indexed="81"/>
            <rFont val="Tahoma"/>
            <family val="2"/>
          </rPr>
          <t>Snittet Netto</t>
        </r>
      </text>
    </comment>
    <comment ref="O74" authorId="0" shapeId="0" xr:uid="{883BE13F-4E08-4ADC-8229-66ECC3BEADF0}">
      <text>
        <r>
          <rPr>
            <b/>
            <sz val="8"/>
            <color indexed="81"/>
            <rFont val="Tahoma"/>
            <family val="2"/>
          </rPr>
          <t>Snittet Brutto</t>
        </r>
      </text>
    </comment>
    <comment ref="M76" authorId="0" shapeId="0" xr:uid="{290CA467-069B-43F8-83BB-E01FFB0A214B}">
      <text>
        <r>
          <rPr>
            <sz val="8"/>
            <color indexed="81"/>
            <rFont val="Tahoma"/>
            <family val="2"/>
          </rPr>
          <t xml:space="preserve">Summa </t>
        </r>
        <r>
          <rPr>
            <b/>
            <sz val="8"/>
            <color indexed="81"/>
            <rFont val="Tahoma"/>
            <family val="2"/>
          </rPr>
          <t>Mulligan</t>
        </r>
        <r>
          <rPr>
            <sz val="8"/>
            <color indexed="81"/>
            <rFont val="Tahoma"/>
            <family val="2"/>
          </rPr>
          <t xml:space="preserve"> till
Festkassan</t>
        </r>
      </text>
    </comment>
    <comment ref="N77" authorId="0" shapeId="0" xr:uid="{6300C122-8029-46D8-AF72-3AF481B2D16B}">
      <text>
        <r>
          <rPr>
            <sz val="8"/>
            <color indexed="81"/>
            <rFont val="Tahoma"/>
            <family val="2"/>
          </rPr>
          <t xml:space="preserve">Summa </t>
        </r>
        <r>
          <rPr>
            <b/>
            <sz val="8"/>
            <color indexed="81"/>
            <rFont val="Tahoma"/>
            <family val="2"/>
          </rPr>
          <t>Oanmäld</t>
        </r>
        <r>
          <rPr>
            <sz val="8"/>
            <color indexed="81"/>
            <rFont val="Tahoma"/>
            <family val="2"/>
          </rPr>
          <t xml:space="preserve">
frånvaro till Festkassan</t>
        </r>
      </text>
    </comment>
    <comment ref="A78" authorId="0" shapeId="0" xr:uid="{41D1FA0F-CED7-4519-B51A-E98B0372E80F}">
      <text>
        <r>
          <rPr>
            <sz val="8"/>
            <color indexed="81"/>
            <rFont val="Tahoma"/>
            <family val="2"/>
          </rPr>
          <t>Snitt Brutto 2022
Ted 41,1
Marcus 45,6
Tomas 46,3
Gösta 46,7
Benny 49,9
Bert 51,9
Micke 53,0
Leo 53,1</t>
        </r>
      </text>
    </comment>
    <comment ref="L78" authorId="2" shapeId="0" xr:uid="{E4A6AC1B-20C3-4EC6-825C-78FCEC2C9DA7}">
      <text>
        <r>
          <rPr>
            <sz val="8"/>
            <color indexed="81"/>
            <rFont val="Tahoma"/>
            <family val="2"/>
          </rPr>
          <t>Snitt</t>
        </r>
        <r>
          <rPr>
            <b/>
            <sz val="8"/>
            <color indexed="81"/>
            <rFont val="Tahoma"/>
            <family val="2"/>
          </rPr>
          <t xml:space="preserve"> </t>
        </r>
        <r>
          <rPr>
            <sz val="8"/>
            <color indexed="81"/>
            <rFont val="Tahoma"/>
            <family val="2"/>
          </rPr>
          <t>Brutto</t>
        </r>
        <r>
          <rPr>
            <b/>
            <sz val="8"/>
            <color indexed="81"/>
            <rFont val="Tahoma"/>
            <family val="2"/>
          </rPr>
          <t xml:space="preserve"> </t>
        </r>
        <r>
          <rPr>
            <sz val="8"/>
            <color indexed="81"/>
            <rFont val="Tahoma"/>
            <family val="2"/>
          </rPr>
          <t>202</t>
        </r>
        <r>
          <rPr>
            <b/>
            <sz val="8"/>
            <color indexed="81"/>
            <rFont val="Tahoma"/>
            <family val="2"/>
          </rPr>
          <t xml:space="preserve">
</t>
        </r>
        <r>
          <rPr>
            <sz val="8"/>
            <color indexed="81"/>
            <rFont val="Tahoma"/>
            <family val="2"/>
          </rPr>
          <t>Ted 46,0
Gösta 46,3
Marcus 47,5
Tomas 48,9
Benny 49,7
Micke 52,0
Bert 53,2
Leo 55,0</t>
        </r>
      </text>
    </comment>
    <comment ref="A79" authorId="0" shapeId="0" xr:uid="{73473AA5-5B92-4AF0-9D1F-B0FC0009C668}">
      <text>
        <r>
          <rPr>
            <sz val="8"/>
            <color indexed="81"/>
            <rFont val="Tahoma"/>
            <family val="2"/>
          </rPr>
          <t>Snitt Netto 2022
Gösta 35,9
Ted 36,8
Marcus 38,7
Bert 39,1
Tomas 39,7
Leo 39,7
Benny 39,8
Micke 42,5</t>
        </r>
      </text>
    </comment>
    <comment ref="L79" authorId="2" shapeId="0" xr:uid="{F7045DEE-EC31-4535-9841-F2A94D65F465}">
      <text>
        <r>
          <rPr>
            <sz val="8"/>
            <color indexed="81"/>
            <rFont val="Tahoma"/>
            <family val="2"/>
          </rPr>
          <t>Snitt</t>
        </r>
        <r>
          <rPr>
            <b/>
            <sz val="8"/>
            <color indexed="81"/>
            <rFont val="Tahoma"/>
            <family val="2"/>
          </rPr>
          <t xml:space="preserve"> </t>
        </r>
        <r>
          <rPr>
            <sz val="8"/>
            <color indexed="81"/>
            <rFont val="Tahoma"/>
            <family val="2"/>
          </rPr>
          <t>Brutto</t>
        </r>
        <r>
          <rPr>
            <b/>
            <sz val="8"/>
            <color indexed="81"/>
            <rFont val="Tahoma"/>
            <family val="2"/>
          </rPr>
          <t xml:space="preserve"> </t>
        </r>
        <r>
          <rPr>
            <sz val="8"/>
            <color indexed="81"/>
            <rFont val="Tahoma"/>
            <family val="2"/>
          </rPr>
          <t>202</t>
        </r>
        <r>
          <rPr>
            <b/>
            <sz val="8"/>
            <color indexed="81"/>
            <rFont val="Tahoma"/>
            <family val="2"/>
          </rPr>
          <t xml:space="preserve">
</t>
        </r>
        <r>
          <rPr>
            <sz val="8"/>
            <color indexed="81"/>
            <rFont val="Tahoma"/>
            <family val="2"/>
          </rPr>
          <t>Ted 46,0
Gösta 46,3
Marcus 47,5
Tomas 48,9
Benny 49,7
Micke 52,0
Bert 53,2
Leo 55,0</t>
        </r>
      </text>
    </comment>
    <comment ref="O79" authorId="0" shapeId="0" xr:uid="{CA8B821E-D00C-472F-B3EB-6B6BFD330D6B}">
      <text>
        <r>
          <rPr>
            <sz val="8"/>
            <color indexed="81"/>
            <rFont val="Tahoma"/>
            <family val="2"/>
          </rPr>
          <t xml:space="preserve">Totalt </t>
        </r>
        <r>
          <rPr>
            <b/>
            <sz val="8"/>
            <color indexed="81"/>
            <rFont val="Tahoma"/>
            <family val="2"/>
          </rPr>
          <t>Festkassan</t>
        </r>
      </text>
    </comment>
    <comment ref="A80" authorId="2" shapeId="0" xr:uid="{671178C6-A6EE-4FFC-8F5C-20B0E9181293}">
      <text>
        <r>
          <rPr>
            <sz val="8"/>
            <color indexed="81"/>
            <rFont val="Tahoma"/>
            <family val="2"/>
          </rPr>
          <t>Bästa närvaro: 2022
Gösta 18/18 100%</t>
        </r>
      </text>
    </comment>
    <comment ref="L80" authorId="2" shapeId="0" xr:uid="{56354217-DF81-4A68-A723-B794FE0A1FAD}">
      <text>
        <r>
          <rPr>
            <sz val="8"/>
            <color indexed="81"/>
            <rFont val="Tahoma"/>
            <family val="2"/>
          </rPr>
          <t>Bästa närvaro 2023
Gösta &amp; Ted 75 %
12 / 16</t>
        </r>
      </text>
    </comment>
  </commentList>
</comments>
</file>

<file path=xl/sharedStrings.xml><?xml version="1.0" encoding="utf-8"?>
<sst xmlns="http://schemas.openxmlformats.org/spreadsheetml/2006/main" count="179" uniqueCount="116">
  <si>
    <t>Datum</t>
  </si>
  <si>
    <t>Mulligan</t>
  </si>
  <si>
    <t>Snitt</t>
  </si>
  <si>
    <t xml:space="preserve"> </t>
  </si>
  <si>
    <t>Segrar</t>
  </si>
  <si>
    <t>Antal-Spel</t>
  </si>
  <si>
    <t>Frånvaro</t>
  </si>
  <si>
    <t>Närvaro %</t>
  </si>
  <si>
    <t>Birdies förra året</t>
  </si>
  <si>
    <t>#Delt.</t>
  </si>
  <si>
    <t>Mu</t>
  </si>
  <si>
    <t>Avv</t>
  </si>
  <si>
    <t>Brutto</t>
  </si>
  <si>
    <t>SnittScore Net</t>
  </si>
  <si>
    <t>SnittScore Bru</t>
  </si>
  <si>
    <t>Birdies iår</t>
  </si>
  <si>
    <t>Lars</t>
  </si>
  <si>
    <t>Bert</t>
  </si>
  <si>
    <t>Gösta</t>
  </si>
  <si>
    <t>Leo</t>
  </si>
  <si>
    <t>Ted</t>
  </si>
  <si>
    <t>Bob</t>
  </si>
  <si>
    <t>Björn</t>
  </si>
  <si>
    <t>Slaggolf</t>
  </si>
  <si>
    <t>V20</t>
  </si>
  <si>
    <t>V21</t>
  </si>
  <si>
    <t>V22</t>
  </si>
  <si>
    <t>V26</t>
  </si>
  <si>
    <t>V27</t>
  </si>
  <si>
    <t>V28</t>
  </si>
  <si>
    <t>V29</t>
  </si>
  <si>
    <t>V30</t>
  </si>
  <si>
    <t>V32</t>
  </si>
  <si>
    <t>V33</t>
  </si>
  <si>
    <t>V34</t>
  </si>
  <si>
    <t>V37</t>
  </si>
  <si>
    <t>V39</t>
  </si>
  <si>
    <t>V36</t>
  </si>
  <si>
    <t>V43</t>
  </si>
  <si>
    <t>V38</t>
  </si>
  <si>
    <t>V40</t>
  </si>
  <si>
    <t>V41</t>
  </si>
  <si>
    <t>V42</t>
  </si>
  <si>
    <t>V44</t>
  </si>
  <si>
    <t>Höjt</t>
  </si>
  <si>
    <t>Sänkt</t>
  </si>
  <si>
    <t>Årsrev??</t>
  </si>
  <si>
    <t>B</t>
  </si>
  <si>
    <t>N</t>
  </si>
  <si>
    <t>H</t>
  </si>
  <si>
    <t>ut</t>
  </si>
  <si>
    <t>in</t>
  </si>
  <si>
    <t>V45</t>
  </si>
  <si>
    <t>V46</t>
  </si>
  <si>
    <t>V47</t>
  </si>
  <si>
    <t>V48</t>
  </si>
  <si>
    <t>V49</t>
  </si>
  <si>
    <t>V50</t>
  </si>
  <si>
    <t>V51</t>
  </si>
  <si>
    <t>V52</t>
  </si>
  <si>
    <t>Marcus</t>
  </si>
  <si>
    <t>Tomas</t>
  </si>
  <si>
    <t>V19</t>
  </si>
  <si>
    <t>Tidaggolf 2020</t>
  </si>
  <si>
    <t>BC</t>
  </si>
  <si>
    <t>BJ</t>
  </si>
  <si>
    <t>BA</t>
  </si>
  <si>
    <t>GW</t>
  </si>
  <si>
    <t>LT</t>
  </si>
  <si>
    <t>MN</t>
  </si>
  <si>
    <t>TK</t>
  </si>
  <si>
    <t>Netto</t>
  </si>
  <si>
    <t>medräknat</t>
  </si>
  <si>
    <t>Fredric</t>
  </si>
  <si>
    <t>V31</t>
  </si>
  <si>
    <t>Bert 25,5</t>
  </si>
  <si>
    <t>V35</t>
  </si>
  <si>
    <t>Handikap utveckling 2025</t>
  </si>
  <si>
    <t>V18</t>
  </si>
  <si>
    <t>Midsommar</t>
  </si>
  <si>
    <t>V24</t>
  </si>
  <si>
    <t xml:space="preserve">  </t>
  </si>
  <si>
    <t>Gösta 28,1</t>
  </si>
  <si>
    <t>Marcus 12,5</t>
  </si>
  <si>
    <t>Ted 9,7</t>
  </si>
  <si>
    <t>Tomas 20,9</t>
  </si>
  <si>
    <t>Fredric 20,7</t>
  </si>
  <si>
    <t>Snart ny säsong!</t>
  </si>
  <si>
    <t>Joakim 26,3</t>
  </si>
  <si>
    <t>1/5 Mi</t>
  </si>
  <si>
    <t>Leo 26,4</t>
  </si>
  <si>
    <t>Gäst</t>
  </si>
  <si>
    <t>22/5 Mu</t>
  </si>
  <si>
    <t>29/5 Mi</t>
  </si>
  <si>
    <t>8/5 Cu Uppt</t>
  </si>
  <si>
    <t>15/5 Ci</t>
  </si>
  <si>
    <t>29/5 Cu</t>
  </si>
  <si>
    <t>5/6 Ci</t>
  </si>
  <si>
    <t>12/6 Mu</t>
  </si>
  <si>
    <t>26/6 Cu</t>
  </si>
  <si>
    <t>3/7 Ci</t>
  </si>
  <si>
    <t>10/7 Mu</t>
  </si>
  <si>
    <t>17/7 Mi</t>
  </si>
  <si>
    <t>24/7 Cu</t>
  </si>
  <si>
    <t>31/7 Ci</t>
  </si>
  <si>
    <t>7/8 Mu</t>
  </si>
  <si>
    <t>14/8 Mi</t>
  </si>
  <si>
    <t>21/8 Cu</t>
  </si>
  <si>
    <t>28/8 Ci</t>
  </si>
  <si>
    <t>4/9 Mu</t>
  </si>
  <si>
    <t>11/9 Mi</t>
  </si>
  <si>
    <t>18/9 Cu</t>
  </si>
  <si>
    <t>26/9 Ci</t>
  </si>
  <si>
    <t>M</t>
  </si>
  <si>
    <t>O</t>
  </si>
  <si>
    <t>Urban 21,6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</si>
</sst>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0"/>
      <name val="Arial"/>
    </font>
    <font>
      <sz val="10"/>
      <name val="Arial"/>
      <family val="2"/>
    </font>
    <font>
      <sz val="8"/>
      <name val="Arial"/>
      <family val="2"/>
    </font>
    <font>
      <b/>
      <sz val="8"/>
      <color indexed="81"/>
      <name val="Tahoma"/>
      <family val="2"/>
    </font>
    <font>
      <sz val="8"/>
      <color indexed="81"/>
      <name val="Tahoma"/>
      <family val="2"/>
    </font>
    <font>
      <sz val="8"/>
      <name val="Arial"/>
      <family val="2"/>
    </font>
    <font>
      <sz val="8"/>
      <color indexed="10"/>
      <name val="Arial"/>
      <family val="2"/>
    </font>
    <font>
      <sz val="10"/>
      <color rgb="FFFF0000"/>
      <name val="Arial"/>
      <family val="2"/>
    </font>
    <font>
      <b/>
      <sz val="10"/>
      <color indexed="81"/>
      <name val="Tahoma"/>
      <family val="2"/>
    </font>
    <font>
      <sz val="7"/>
      <color indexed="81"/>
      <name val="Tahoma"/>
      <family val="2"/>
    </font>
    <font>
      <b/>
      <sz val="7"/>
      <color indexed="81"/>
      <name val="Tahoma"/>
      <family val="2"/>
    </font>
    <font>
      <b/>
      <sz val="14"/>
      <name val="Arial"/>
      <family val="2"/>
    </font>
    <font>
      <sz val="12"/>
      <name val="Arial"/>
      <family val="2"/>
    </font>
    <font>
      <u/>
      <sz val="10"/>
      <color theme="10"/>
      <name val="Arial"/>
      <family val="2"/>
    </font>
    <font>
      <sz val="9"/>
      <color indexed="81"/>
      <name val="Tahoma"/>
      <family val="2"/>
    </font>
    <font>
      <sz val="8"/>
      <color indexed="81"/>
      <name val="Arial"/>
      <family val="2"/>
    </font>
    <font>
      <sz val="9"/>
      <name val="Arial"/>
      <family val="2"/>
    </font>
    <font>
      <sz val="9"/>
      <name val="Calibri"/>
      <family val="2"/>
      <scheme val="minor"/>
    </font>
    <font>
      <sz val="9"/>
      <color rgb="FF000000"/>
      <name val="Arial"/>
      <family val="2"/>
    </font>
    <font>
      <sz val="9"/>
      <color indexed="10"/>
      <name val="Calibri"/>
      <family val="2"/>
      <scheme val="minor"/>
    </font>
    <font>
      <u/>
      <sz val="9"/>
      <name val="Calibri"/>
      <family val="2"/>
      <scheme val="minor"/>
    </font>
    <font>
      <sz val="9"/>
      <color indexed="81"/>
      <name val="Tahoma"/>
      <charset val="1"/>
    </font>
  </fonts>
  <fills count="7">
    <fill>
      <patternFill patternType="none"/>
    </fill>
    <fill>
      <patternFill patternType="gray125"/>
    </fill>
    <fill>
      <patternFill patternType="solid">
        <fgColor indexed="41"/>
        <bgColor indexed="64"/>
      </patternFill>
    </fill>
    <fill>
      <patternFill patternType="solid">
        <fgColor rgb="FFFFE699"/>
        <bgColor indexed="64"/>
      </patternFill>
    </fill>
    <fill>
      <patternFill patternType="solid">
        <fgColor rgb="FFCCFFCC"/>
        <bgColor indexed="64"/>
      </patternFill>
    </fill>
    <fill>
      <patternFill patternType="solid">
        <fgColor rgb="FFFFCC99"/>
        <bgColor indexed="64"/>
      </patternFill>
    </fill>
    <fill>
      <patternFill patternType="solid">
        <fgColor theme="4" tint="0.39997558519241921"/>
        <bgColor indexed="64"/>
      </patternFill>
    </fill>
  </fills>
  <borders count="28">
    <border>
      <left/>
      <right/>
      <top/>
      <bottom/>
      <diagonal/>
    </border>
    <border>
      <left/>
      <right/>
      <top style="double">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bottom style="double">
        <color indexed="64"/>
      </bottom>
      <diagonal/>
    </border>
    <border>
      <left/>
      <right style="medium">
        <color indexed="64"/>
      </right>
      <top style="double">
        <color indexed="64"/>
      </top>
      <bottom/>
      <diagonal/>
    </border>
    <border>
      <left/>
      <right style="medium">
        <color indexed="64"/>
      </right>
      <top/>
      <bottom style="thin">
        <color indexed="64"/>
      </bottom>
      <diagonal/>
    </border>
    <border>
      <left/>
      <right/>
      <top/>
      <bottom style="double">
        <color indexed="64"/>
      </bottom>
      <diagonal/>
    </border>
    <border>
      <left style="medium">
        <color indexed="64"/>
      </left>
      <right/>
      <top style="double">
        <color indexed="64"/>
      </top>
      <bottom/>
      <diagonal/>
    </border>
    <border>
      <left/>
      <right/>
      <top/>
      <bottom style="thin">
        <color indexed="64"/>
      </bottom>
      <diagonal/>
    </border>
    <border>
      <left/>
      <right/>
      <top/>
      <bottom style="medium">
        <color indexed="64"/>
      </bottom>
      <diagonal/>
    </border>
    <border>
      <left style="medium">
        <color indexed="64"/>
      </left>
      <right/>
      <top/>
      <bottom/>
      <diagonal/>
    </border>
    <border>
      <left style="medium">
        <color indexed="64"/>
      </left>
      <right/>
      <top/>
      <bottom style="double">
        <color indexed="64"/>
      </bottom>
      <diagonal/>
    </border>
    <border>
      <left style="medium">
        <color indexed="64"/>
      </left>
      <right/>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right style="thin">
        <color indexed="64"/>
      </right>
      <top style="double">
        <color indexed="64"/>
      </top>
      <bottom/>
      <diagonal/>
    </border>
    <border>
      <left style="medium">
        <color indexed="64"/>
      </left>
      <right/>
      <top style="thick">
        <color indexed="64"/>
      </top>
      <bottom/>
      <diagonal/>
    </border>
    <border>
      <left/>
      <right style="thin">
        <color indexed="64"/>
      </right>
      <top/>
      <bottom style="double">
        <color indexed="64"/>
      </bottom>
      <diagonal/>
    </border>
  </borders>
  <cellStyleXfs count="2">
    <xf numFmtId="0" fontId="0" fillId="0" borderId="0"/>
    <xf numFmtId="0" fontId="13" fillId="0" borderId="0" applyNumberFormat="0" applyFill="0" applyBorder="0" applyAlignment="0" applyProtection="0"/>
  </cellStyleXfs>
  <cellXfs count="102">
    <xf numFmtId="0" fontId="0" fillId="0" borderId="0" xfId="0"/>
    <xf numFmtId="0" fontId="1" fillId="0" borderId="0" xfId="0" applyFont="1"/>
    <xf numFmtId="0" fontId="5" fillId="0" borderId="0" xfId="0" applyFont="1"/>
    <xf numFmtId="164" fontId="5" fillId="0" borderId="0" xfId="0" applyNumberFormat="1" applyFont="1"/>
    <xf numFmtId="0" fontId="5" fillId="0" borderId="0" xfId="0" applyFont="1" applyAlignment="1">
      <alignment horizontal="left"/>
    </xf>
    <xf numFmtId="0" fontId="0" fillId="0" borderId="0" xfId="0" applyAlignment="1">
      <alignment horizontal="left"/>
    </xf>
    <xf numFmtId="0" fontId="5" fillId="0" borderId="14" xfId="0" applyFont="1" applyBorder="1"/>
    <xf numFmtId="0" fontId="5" fillId="0" borderId="15" xfId="0" applyFont="1" applyBorder="1"/>
    <xf numFmtId="0" fontId="6" fillId="0" borderId="15" xfId="0" applyFont="1" applyBorder="1"/>
    <xf numFmtId="0" fontId="5" fillId="0" borderId="16" xfId="0" applyFont="1" applyBorder="1"/>
    <xf numFmtId="0" fontId="5" fillId="0" borderId="14" xfId="0" applyFont="1" applyBorder="1" applyAlignment="1">
      <alignment horizontal="left"/>
    </xf>
    <xf numFmtId="0" fontId="5" fillId="0" borderId="15" xfId="0" applyFont="1" applyBorder="1" applyAlignment="1">
      <alignment horizontal="left"/>
    </xf>
    <xf numFmtId="0" fontId="6" fillId="0" borderId="15" xfId="0" applyFont="1" applyBorder="1" applyAlignment="1">
      <alignment horizontal="left"/>
    </xf>
    <xf numFmtId="0" fontId="5" fillId="0" borderId="16" xfId="0" applyFont="1" applyBorder="1" applyAlignment="1">
      <alignment horizontal="left"/>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7" fillId="0" borderId="20" xfId="0" applyFont="1" applyBorder="1"/>
    <xf numFmtId="0" fontId="5" fillId="4" borderId="0" xfId="0" applyFont="1" applyFill="1" applyAlignment="1">
      <alignment horizontal="left"/>
    </xf>
    <xf numFmtId="0" fontId="5" fillId="5" borderId="0" xfId="0" applyFont="1" applyFill="1" applyAlignment="1">
      <alignment horizontal="left"/>
    </xf>
    <xf numFmtId="164" fontId="2" fillId="0" borderId="0" xfId="0" applyNumberFormat="1" applyFont="1"/>
    <xf numFmtId="0" fontId="7" fillId="0" borderId="0" xfId="0" applyFont="1"/>
    <xf numFmtId="0" fontId="1" fillId="0" borderId="0" xfId="0" applyFont="1" applyAlignment="1">
      <alignment textRotation="90"/>
    </xf>
    <xf numFmtId="0" fontId="0" fillId="6" borderId="0" xfId="0" applyFill="1" applyAlignment="1">
      <alignment horizontal="left"/>
    </xf>
    <xf numFmtId="0" fontId="2" fillId="0" borderId="0" xfId="0" applyFont="1" applyAlignment="1">
      <alignment horizontal="left"/>
    </xf>
    <xf numFmtId="0" fontId="6" fillId="0" borderId="0" xfId="0" applyFont="1"/>
    <xf numFmtId="0" fontId="0" fillId="3" borderId="0" xfId="0" applyFill="1"/>
    <xf numFmtId="164" fontId="2" fillId="0" borderId="0" xfId="0" applyNumberFormat="1" applyFont="1" applyAlignment="1">
      <alignment horizontal="left"/>
    </xf>
    <xf numFmtId="0" fontId="16" fillId="0" borderId="0" xfId="0" applyFont="1"/>
    <xf numFmtId="1" fontId="16" fillId="0" borderId="0" xfId="0" applyNumberFormat="1" applyFont="1" applyAlignment="1">
      <alignment horizontal="center"/>
    </xf>
    <xf numFmtId="0" fontId="17" fillId="0" borderId="2" xfId="0" applyFont="1" applyBorder="1"/>
    <xf numFmtId="0" fontId="17" fillId="0" borderId="10" xfId="0" applyFont="1" applyBorder="1" applyAlignment="1">
      <alignment horizontal="center" textRotation="90"/>
    </xf>
    <xf numFmtId="1" fontId="17" fillId="0" borderId="10" xfId="0" applyNumberFormat="1" applyFont="1" applyBorder="1" applyAlignment="1">
      <alignment horizontal="center" textRotation="90"/>
    </xf>
    <xf numFmtId="1" fontId="17" fillId="0" borderId="11" xfId="0" applyNumberFormat="1" applyFont="1" applyBorder="1" applyAlignment="1">
      <alignment horizontal="left" textRotation="90"/>
    </xf>
    <xf numFmtId="0" fontId="17" fillId="0" borderId="0" xfId="0" applyFont="1" applyAlignment="1">
      <alignment horizontal="center" textRotation="90"/>
    </xf>
    <xf numFmtId="0" fontId="17" fillId="0" borderId="0" xfId="0" applyFont="1" applyAlignment="1">
      <alignment textRotation="90"/>
    </xf>
    <xf numFmtId="164" fontId="17" fillId="0" borderId="0" xfId="0" applyNumberFormat="1" applyFont="1" applyAlignment="1">
      <alignment textRotation="90"/>
    </xf>
    <xf numFmtId="0" fontId="17" fillId="0" borderId="23" xfId="0" applyFont="1" applyBorder="1"/>
    <xf numFmtId="1" fontId="17" fillId="0" borderId="0" xfId="0" applyNumberFormat="1" applyFont="1" applyAlignment="1">
      <alignment horizontal="center"/>
    </xf>
    <xf numFmtId="0" fontId="17" fillId="0" borderId="0" xfId="0" applyFont="1"/>
    <xf numFmtId="14" fontId="17" fillId="0" borderId="5" xfId="0" applyNumberFormat="1" applyFont="1" applyBorder="1" applyAlignment="1">
      <alignment horizontal="left" vertical="center"/>
    </xf>
    <xf numFmtId="0" fontId="17" fillId="0" borderId="0" xfId="0" applyFont="1" applyAlignment="1">
      <alignment horizontal="center"/>
    </xf>
    <xf numFmtId="0" fontId="17" fillId="0" borderId="1" xfId="0" applyFont="1" applyBorder="1" applyAlignment="1">
      <alignment horizontal="left" vertical="center"/>
    </xf>
    <xf numFmtId="0" fontId="17" fillId="0" borderId="23" xfId="0" applyFont="1" applyBorder="1" applyAlignment="1">
      <alignment horizontal="left" vertical="center"/>
    </xf>
    <xf numFmtId="0" fontId="17" fillId="0" borderId="0" xfId="0" applyFont="1" applyAlignment="1">
      <alignment horizontal="left" vertical="center"/>
    </xf>
    <xf numFmtId="0" fontId="18" fillId="0" borderId="0" xfId="0" applyFont="1" applyAlignment="1">
      <alignment horizontal="center"/>
    </xf>
    <xf numFmtId="0" fontId="16" fillId="0" borderId="0" xfId="0" applyFont="1" applyAlignment="1">
      <alignment horizontal="center"/>
    </xf>
    <xf numFmtId="14" fontId="17" fillId="0" borderId="3" xfId="0" applyNumberFormat="1" applyFont="1" applyBorder="1" applyAlignment="1">
      <alignment horizontal="left" vertical="center"/>
    </xf>
    <xf numFmtId="0" fontId="18" fillId="0" borderId="0" xfId="0" applyFont="1"/>
    <xf numFmtId="0" fontId="17" fillId="2" borderId="4" xfId="0" applyFont="1" applyFill="1" applyBorder="1" applyAlignment="1">
      <alignment horizontal="left" vertical="center"/>
    </xf>
    <xf numFmtId="1" fontId="17" fillId="0" borderId="11" xfId="0" applyNumberFormat="1" applyFont="1" applyBorder="1" applyAlignment="1">
      <alignment horizontal="center"/>
    </xf>
    <xf numFmtId="164" fontId="17" fillId="0" borderId="0" xfId="0" applyNumberFormat="1" applyFont="1" applyAlignment="1">
      <alignment horizontal="left" vertical="center"/>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7" fillId="0" borderId="3" xfId="0" applyFont="1" applyBorder="1" applyAlignment="1">
      <alignment horizontal="left" vertical="center"/>
    </xf>
    <xf numFmtId="0" fontId="19" fillId="0" borderId="23" xfId="0" applyFont="1" applyBorder="1" applyAlignment="1">
      <alignment horizontal="left" vertical="center"/>
    </xf>
    <xf numFmtId="0" fontId="20" fillId="0" borderId="3" xfId="1" applyFont="1" applyFill="1" applyBorder="1" applyAlignment="1">
      <alignment horizontal="left" vertical="center"/>
    </xf>
    <xf numFmtId="1" fontId="17" fillId="0" borderId="1" xfId="0" applyNumberFormat="1" applyFont="1" applyBorder="1" applyAlignment="1">
      <alignment horizontal="center"/>
    </xf>
    <xf numFmtId="0" fontId="17" fillId="0" borderId="1" xfId="0" applyFont="1" applyBorder="1" applyAlignment="1">
      <alignment horizontal="center"/>
    </xf>
    <xf numFmtId="164" fontId="17" fillId="0" borderId="8" xfId="0" applyNumberFormat="1" applyFont="1" applyBorder="1" applyAlignment="1">
      <alignment horizontal="center"/>
    </xf>
    <xf numFmtId="164" fontId="17" fillId="2" borderId="1" xfId="0" applyNumberFormat="1" applyFont="1" applyFill="1" applyBorder="1" applyAlignment="1">
      <alignment horizontal="left" vertical="center"/>
    </xf>
    <xf numFmtId="164" fontId="17" fillId="2" borderId="24" xfId="0" applyNumberFormat="1" applyFont="1" applyFill="1" applyBorder="1" applyAlignment="1">
      <alignment horizontal="left" vertical="center"/>
    </xf>
    <xf numFmtId="164" fontId="17" fillId="0" borderId="0" xfId="0" applyNumberFormat="1" applyFont="1" applyAlignment="1">
      <alignment horizontal="center"/>
    </xf>
    <xf numFmtId="1" fontId="17" fillId="0" borderId="0" xfId="0" applyNumberFormat="1" applyFont="1" applyAlignment="1">
      <alignment horizontal="left" vertical="center"/>
    </xf>
    <xf numFmtId="0" fontId="17" fillId="0" borderId="11" xfId="0" applyFont="1" applyBorder="1" applyAlignment="1">
      <alignment horizontal="center"/>
    </xf>
    <xf numFmtId="0" fontId="17" fillId="0" borderId="6" xfId="0" applyFont="1" applyBorder="1" applyAlignment="1">
      <alignment horizontal="left" vertical="center"/>
    </xf>
    <xf numFmtId="0" fontId="17" fillId="0" borderId="13" xfId="0" applyFont="1" applyBorder="1" applyAlignment="1">
      <alignment horizontal="center"/>
    </xf>
    <xf numFmtId="1" fontId="17" fillId="0" borderId="9" xfId="0" applyNumberFormat="1" applyFont="1" applyBorder="1" applyAlignment="1">
      <alignment horizontal="center"/>
    </xf>
    <xf numFmtId="0" fontId="17" fillId="0" borderId="9" xfId="0" applyFont="1" applyBorder="1" applyAlignment="1">
      <alignment horizontal="center"/>
    </xf>
    <xf numFmtId="0" fontId="17" fillId="0" borderId="9" xfId="0" applyFont="1" applyBorder="1" applyAlignment="1">
      <alignment horizontal="left" vertical="center"/>
    </xf>
    <xf numFmtId="14" fontId="17" fillId="0" borderId="5" xfId="0" quotePrefix="1" applyNumberFormat="1" applyFont="1" applyBorder="1" applyAlignment="1">
      <alignment horizontal="left" vertical="center"/>
    </xf>
    <xf numFmtId="16" fontId="17" fillId="0" borderId="5" xfId="0" quotePrefix="1" applyNumberFormat="1" applyFont="1" applyBorder="1" applyAlignment="1">
      <alignment horizontal="left" vertical="center"/>
    </xf>
    <xf numFmtId="1" fontId="17" fillId="0" borderId="26" xfId="0" applyNumberFormat="1" applyFont="1" applyBorder="1" applyAlignment="1">
      <alignment horizontal="center"/>
    </xf>
    <xf numFmtId="1" fontId="17" fillId="0" borderId="11" xfId="0" applyNumberFormat="1" applyFont="1" applyBorder="1" applyAlignment="1">
      <alignment horizontal="left" vertical="center"/>
    </xf>
    <xf numFmtId="0" fontId="17" fillId="0" borderId="7" xfId="0" applyFont="1" applyBorder="1" applyAlignment="1">
      <alignment horizontal="center"/>
    </xf>
    <xf numFmtId="1" fontId="17" fillId="0" borderId="12" xfId="0" applyNumberFormat="1" applyFont="1" applyBorder="1" applyAlignment="1">
      <alignment horizontal="left" vertical="center"/>
    </xf>
    <xf numFmtId="164" fontId="17" fillId="0" borderId="7" xfId="0" applyNumberFormat="1" applyFont="1" applyBorder="1" applyAlignment="1">
      <alignment horizontal="left" vertical="center"/>
    </xf>
    <xf numFmtId="0" fontId="16" fillId="0" borderId="23" xfId="0" applyFont="1" applyBorder="1"/>
    <xf numFmtId="164" fontId="17" fillId="2" borderId="25" xfId="0" applyNumberFormat="1" applyFont="1" applyFill="1" applyBorder="1" applyAlignment="1">
      <alignment horizontal="left" vertical="center"/>
    </xf>
    <xf numFmtId="164" fontId="17" fillId="2" borderId="0" xfId="0" applyNumberFormat="1" applyFont="1" applyFill="1" applyAlignment="1">
      <alignment horizontal="left" vertical="center"/>
    </xf>
    <xf numFmtId="14" fontId="17" fillId="0" borderId="3" xfId="0" quotePrefix="1" applyNumberFormat="1" applyFont="1" applyBorder="1" applyAlignment="1">
      <alignment horizontal="left" vertical="center"/>
    </xf>
    <xf numFmtId="0" fontId="17" fillId="0" borderId="2" xfId="0" applyFont="1" applyBorder="1" applyAlignment="1">
      <alignment horizontal="center" textRotation="90"/>
    </xf>
    <xf numFmtId="0" fontId="17" fillId="0" borderId="7" xfId="0" applyFont="1" applyBorder="1" applyAlignment="1">
      <alignment horizontal="left" vertical="center"/>
    </xf>
    <xf numFmtId="164" fontId="17" fillId="0" borderId="27" xfId="0" applyNumberFormat="1" applyFont="1" applyBorder="1" applyAlignment="1">
      <alignment horizontal="left" vertical="center"/>
    </xf>
    <xf numFmtId="0" fontId="17" fillId="2" borderId="7" xfId="0" applyFont="1" applyFill="1" applyBorder="1" applyAlignment="1">
      <alignment horizontal="left" vertical="center"/>
    </xf>
    <xf numFmtId="0" fontId="17" fillId="0" borderId="12" xfId="0" applyFont="1" applyBorder="1" applyAlignment="1">
      <alignment horizontal="center"/>
    </xf>
    <xf numFmtId="16" fontId="17" fillId="0" borderId="1" xfId="0" quotePrefix="1" applyNumberFormat="1" applyFont="1" applyBorder="1" applyAlignment="1">
      <alignment horizontal="left" vertical="center"/>
    </xf>
    <xf numFmtId="0" fontId="17" fillId="0" borderId="8" xfId="0" applyFont="1" applyBorder="1" applyAlignment="1">
      <alignment horizontal="center"/>
    </xf>
    <xf numFmtId="164" fontId="17" fillId="0" borderId="11" xfId="0" applyNumberFormat="1" applyFont="1" applyBorder="1" applyAlignment="1">
      <alignment horizontal="left" vertical="center"/>
    </xf>
    <xf numFmtId="0" fontId="17" fillId="0" borderId="0" xfId="0" applyFont="1" applyAlignment="1">
      <alignment horizontal="center"/>
    </xf>
    <xf numFmtId="0" fontId="12" fillId="0" borderId="0" xfId="0" applyFont="1" applyAlignment="1">
      <alignment horizontal="center" vertical="center" wrapText="1"/>
    </xf>
    <xf numFmtId="0" fontId="16" fillId="0" borderId="0" xfId="0" applyFont="1" applyAlignment="1">
      <alignment horizontal="center" vertical="center" wrapText="1"/>
    </xf>
    <xf numFmtId="0" fontId="16" fillId="0" borderId="24" xfId="0" applyFont="1" applyBorder="1" applyAlignment="1">
      <alignment horizontal="center" vertical="center" wrapText="1"/>
    </xf>
    <xf numFmtId="0" fontId="2" fillId="0" borderId="0" xfId="0" applyFont="1" applyAlignment="1">
      <alignment horizontal="center"/>
    </xf>
    <xf numFmtId="0" fontId="5" fillId="0" borderId="0" xfId="0" applyFont="1" applyAlignment="1">
      <alignment horizontal="center"/>
    </xf>
    <xf numFmtId="0" fontId="1" fillId="0" borderId="0" xfId="0" applyFont="1" applyAlignment="1">
      <alignment horizontal="center" wrapText="1"/>
    </xf>
    <xf numFmtId="0" fontId="1" fillId="0" borderId="0" xfId="0" applyFont="1" applyAlignment="1">
      <alignment horizontal="center"/>
    </xf>
    <xf numFmtId="0" fontId="11" fillId="0" borderId="0" xfId="0" applyFont="1" applyAlignment="1">
      <alignment horizontal="center"/>
    </xf>
    <xf numFmtId="0" fontId="12" fillId="0" borderId="0" xfId="0" applyFont="1" applyAlignment="1">
      <alignment horizontal="center"/>
    </xf>
  </cellXfs>
  <cellStyles count="2">
    <cellStyle name="Hyperlänk" xfId="1" builtinId="8"/>
    <cellStyle name="Normal" xfId="0" builtinId="0"/>
  </cellStyles>
  <dxfs count="0"/>
  <tableStyles count="0" defaultTableStyle="TableStyleMedium2" defaultPivotStyle="PivotStyleLight16"/>
  <colors>
    <mruColors>
      <color rgb="FFFFE699"/>
      <color rgb="FF000000"/>
      <color rgb="FFFFCC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103868</xdr:colOff>
      <xdr:row>0</xdr:row>
      <xdr:rowOff>0</xdr:rowOff>
    </xdr:from>
    <xdr:to>
      <xdr:col>0</xdr:col>
      <xdr:colOff>698500</xdr:colOff>
      <xdr:row>4</xdr:row>
      <xdr:rowOff>162680</xdr:rowOff>
    </xdr:to>
    <xdr:pic>
      <xdr:nvPicPr>
        <xdr:cNvPr id="11016" name="Picture 1132" descr="image002">
          <a:extLst>
            <a:ext uri="{FF2B5EF4-FFF2-40B4-BE49-F238E27FC236}">
              <a16:creationId xmlns:a16="http://schemas.microsoft.com/office/drawing/2014/main" id="{00000000-0008-0000-0000-0000082B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868" y="0"/>
          <a:ext cx="594632" cy="598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103868</xdr:colOff>
      <xdr:row>0</xdr:row>
      <xdr:rowOff>0</xdr:rowOff>
    </xdr:from>
    <xdr:to>
      <xdr:col>0</xdr:col>
      <xdr:colOff>698500</xdr:colOff>
      <xdr:row>4</xdr:row>
      <xdr:rowOff>155423</xdr:rowOff>
    </xdr:to>
    <xdr:pic>
      <xdr:nvPicPr>
        <xdr:cNvPr id="2" name="Picture 1132" descr="image002">
          <a:extLst>
            <a:ext uri="{FF2B5EF4-FFF2-40B4-BE49-F238E27FC236}">
              <a16:creationId xmlns:a16="http://schemas.microsoft.com/office/drawing/2014/main" id="{8288641C-54D5-404F-9CBD-BD24AF9EFA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868" y="0"/>
          <a:ext cx="594632" cy="584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9"/>
  <sheetViews>
    <sheetView tabSelected="1" zoomScale="105" zoomScaleNormal="105" zoomScaleSheetLayoutView="100" workbookViewId="0">
      <pane ySplit="5" topLeftCell="A6" activePane="bottomLeft" state="frozen"/>
      <selection pane="bottomLeft" activeCell="J6" sqref="J6"/>
    </sheetView>
  </sheetViews>
  <sheetFormatPr defaultRowHeight="12" x14ac:dyDescent="0.2"/>
  <cols>
    <col min="1" max="1" width="11.7109375" style="31" customWidth="1"/>
    <col min="2" max="2" width="4.28515625" style="32" bestFit="1" customWidth="1"/>
    <col min="3" max="3" width="3.28515625" style="49" bestFit="1" customWidth="1"/>
    <col min="4" max="4" width="4.28515625" style="49" bestFit="1" customWidth="1"/>
    <col min="5" max="5" width="4.28515625" style="49" customWidth="1"/>
    <col min="6" max="6" width="3.42578125" style="49" bestFit="1" customWidth="1"/>
    <col min="7" max="7" width="4.85546875" style="49" customWidth="1"/>
    <col min="8" max="8" width="5.140625" style="49" bestFit="1" customWidth="1"/>
    <col min="9" max="10" width="4.28515625" style="49" bestFit="1" customWidth="1"/>
    <col min="11" max="11" width="3.140625" style="49" bestFit="1" customWidth="1"/>
    <col min="12" max="12" width="9.42578125" style="49" bestFit="1" customWidth="1"/>
    <col min="13" max="13" width="3.140625" style="49" bestFit="1" customWidth="1"/>
    <col min="14" max="14" width="3.140625" style="31" bestFit="1" customWidth="1"/>
    <col min="15" max="15" width="5.140625" style="31" customWidth="1"/>
    <col min="16" max="16" width="2.5703125" style="31" customWidth="1"/>
    <col min="17" max="17" width="2.28515625" style="31" customWidth="1"/>
    <col min="18" max="19" width="3.140625" style="31" customWidth="1"/>
    <col min="20" max="16384" width="9.140625" style="31"/>
  </cols>
  <sheetData>
    <row r="1" spans="1:17" ht="9.75" customHeight="1" x14ac:dyDescent="0.2">
      <c r="B1" s="93" t="s">
        <v>87</v>
      </c>
      <c r="C1" s="93"/>
      <c r="D1" s="94"/>
      <c r="E1" s="94"/>
      <c r="F1" s="94"/>
      <c r="G1" s="94"/>
      <c r="H1" s="94"/>
      <c r="I1" s="94"/>
      <c r="J1" s="94"/>
      <c r="K1" s="94"/>
      <c r="L1" s="94"/>
      <c r="M1" s="94"/>
      <c r="N1" s="94"/>
      <c r="O1" s="95"/>
      <c r="P1" s="80"/>
    </row>
    <row r="2" spans="1:17" ht="9.75" customHeight="1" x14ac:dyDescent="0.2">
      <c r="B2" s="94"/>
      <c r="C2" s="94"/>
      <c r="D2" s="94"/>
      <c r="E2" s="94"/>
      <c r="F2" s="94"/>
      <c r="G2" s="94"/>
      <c r="H2" s="94"/>
      <c r="I2" s="94"/>
      <c r="J2" s="94"/>
      <c r="K2" s="94"/>
      <c r="L2" s="94"/>
      <c r="M2" s="94"/>
      <c r="N2" s="94"/>
      <c r="O2" s="95"/>
      <c r="P2" s="80"/>
    </row>
    <row r="3" spans="1:17" ht="9.75" customHeight="1" x14ac:dyDescent="0.2">
      <c r="B3" s="94"/>
      <c r="C3" s="94"/>
      <c r="D3" s="94"/>
      <c r="E3" s="94"/>
      <c r="F3" s="94"/>
      <c r="G3" s="94"/>
      <c r="H3" s="94"/>
      <c r="I3" s="94"/>
      <c r="J3" s="94"/>
      <c r="K3" s="94"/>
      <c r="L3" s="94"/>
      <c r="M3" s="94"/>
      <c r="N3" s="94"/>
      <c r="O3" s="95"/>
      <c r="P3" s="80"/>
    </row>
    <row r="4" spans="1:17" ht="7.5" customHeight="1" x14ac:dyDescent="0.2">
      <c r="B4" s="94"/>
      <c r="C4" s="94"/>
      <c r="D4" s="94"/>
      <c r="E4" s="94"/>
      <c r="F4" s="94"/>
      <c r="G4" s="94"/>
      <c r="H4" s="94"/>
      <c r="I4" s="94"/>
      <c r="J4" s="94"/>
      <c r="K4" s="94"/>
      <c r="L4" s="94"/>
      <c r="M4" s="94"/>
      <c r="N4" s="94"/>
      <c r="O4" s="95"/>
      <c r="P4" s="80"/>
    </row>
    <row r="5" spans="1:17" s="42" customFormat="1" ht="51.75" customHeight="1" thickBot="1" x14ac:dyDescent="0.25">
      <c r="A5" s="33" t="s">
        <v>0</v>
      </c>
      <c r="B5" s="35" t="s">
        <v>75</v>
      </c>
      <c r="C5" s="34" t="s">
        <v>86</v>
      </c>
      <c r="D5" s="34" t="s">
        <v>82</v>
      </c>
      <c r="E5" s="34" t="s">
        <v>88</v>
      </c>
      <c r="F5" s="34" t="s">
        <v>90</v>
      </c>
      <c r="G5" s="34" t="s">
        <v>83</v>
      </c>
      <c r="H5" s="34" t="s">
        <v>84</v>
      </c>
      <c r="I5" s="34" t="s">
        <v>85</v>
      </c>
      <c r="J5" s="34" t="s">
        <v>115</v>
      </c>
      <c r="K5" s="84" t="s">
        <v>91</v>
      </c>
      <c r="L5" s="36" t="s">
        <v>9</v>
      </c>
      <c r="M5" s="37" t="s">
        <v>10</v>
      </c>
      <c r="N5" s="38" t="s">
        <v>11</v>
      </c>
      <c r="O5" s="39" t="s">
        <v>2</v>
      </c>
      <c r="P5" s="40"/>
    </row>
    <row r="6" spans="1:17" s="47" customFormat="1" ht="9.75" customHeight="1" thickTop="1" x14ac:dyDescent="0.2">
      <c r="A6" s="43" t="s">
        <v>89</v>
      </c>
      <c r="B6" s="44">
        <v>36</v>
      </c>
      <c r="C6" s="44"/>
      <c r="D6" s="44"/>
      <c r="E6" s="44"/>
      <c r="F6" s="44"/>
      <c r="G6" s="44"/>
      <c r="H6" s="44"/>
      <c r="I6" s="44"/>
      <c r="J6" s="44"/>
      <c r="K6" s="44"/>
      <c r="L6" s="75">
        <f>COUNTIF(B6:K6,"&gt;0")</f>
        <v>1</v>
      </c>
      <c r="M6" s="45"/>
      <c r="N6" s="45"/>
      <c r="O6" s="81">
        <f>SUM(B6:J6)/L6</f>
        <v>36</v>
      </c>
      <c r="P6" s="46"/>
      <c r="Q6" s="48"/>
    </row>
    <row r="7" spans="1:17" s="47" customFormat="1" ht="9.75" customHeight="1" x14ac:dyDescent="0.2">
      <c r="A7" s="50" t="s">
        <v>12</v>
      </c>
      <c r="B7" s="44">
        <v>36</v>
      </c>
      <c r="C7" s="44"/>
      <c r="D7" s="44"/>
      <c r="E7" s="44"/>
      <c r="F7" s="44"/>
      <c r="G7" s="44"/>
      <c r="H7" s="44"/>
      <c r="I7" s="44"/>
      <c r="J7" s="44"/>
      <c r="K7" s="44"/>
      <c r="L7" s="76">
        <f>SMALL(B7:K7,1)</f>
        <v>36</v>
      </c>
      <c r="O7" s="82">
        <f>SUM(B7:J7)/L6</f>
        <v>36</v>
      </c>
      <c r="P7" s="46"/>
      <c r="Q7" s="51"/>
    </row>
    <row r="8" spans="1:17" s="47" customFormat="1" ht="9.75" customHeight="1" thickBot="1" x14ac:dyDescent="0.25">
      <c r="A8" s="52" t="s">
        <v>23</v>
      </c>
      <c r="B8" s="77" t="s">
        <v>47</v>
      </c>
      <c r="C8" s="77" t="s">
        <v>113</v>
      </c>
      <c r="D8" s="77"/>
      <c r="E8" s="77"/>
      <c r="F8" s="77"/>
      <c r="G8" s="77"/>
      <c r="H8" s="77"/>
      <c r="I8" s="77"/>
      <c r="J8" s="77"/>
      <c r="K8" s="77"/>
      <c r="L8" s="78">
        <f>SMALL(B6:J6,1)</f>
        <v>36</v>
      </c>
      <c r="M8" s="47">
        <f>COUNTIF(B8:J8,"M")</f>
        <v>1</v>
      </c>
      <c r="N8" s="47">
        <f>COUNTIF(B8:J8,"O")</f>
        <v>0</v>
      </c>
      <c r="O8" s="79"/>
      <c r="P8" s="46"/>
    </row>
    <row r="9" spans="1:17" s="47" customFormat="1" ht="9.75" customHeight="1" thickTop="1" x14ac:dyDescent="0.2">
      <c r="A9" s="43" t="s">
        <v>94</v>
      </c>
      <c r="B9" s="44">
        <v>36</v>
      </c>
      <c r="C9" s="44"/>
      <c r="D9" s="44"/>
      <c r="E9" s="44"/>
      <c r="F9" s="44"/>
      <c r="G9" s="44"/>
      <c r="H9" s="44"/>
      <c r="I9" s="44"/>
      <c r="J9" s="44"/>
      <c r="K9" s="44"/>
      <c r="L9" s="75">
        <f>COUNTIF(A9:J9,"&gt;0")</f>
        <v>1</v>
      </c>
      <c r="M9" s="45"/>
      <c r="N9" s="45"/>
      <c r="O9" s="81">
        <f>SUM(B9:J9)/L9</f>
        <v>36</v>
      </c>
      <c r="P9" s="46"/>
      <c r="Q9" s="31"/>
    </row>
    <row r="10" spans="1:17" s="47" customFormat="1" ht="9.75" customHeight="1" x14ac:dyDescent="0.2">
      <c r="A10" s="50" t="s">
        <v>12</v>
      </c>
      <c r="B10" s="44">
        <v>36</v>
      </c>
      <c r="C10" s="44"/>
      <c r="D10" s="44"/>
      <c r="E10" s="44"/>
      <c r="F10" s="44"/>
      <c r="G10" s="44"/>
      <c r="H10" s="44"/>
      <c r="I10" s="44"/>
      <c r="J10" s="44"/>
      <c r="K10" s="44"/>
      <c r="L10" s="76">
        <f>SMALL(B10:J10,1)</f>
        <v>36</v>
      </c>
      <c r="O10" s="82">
        <f>SUM(B10:J10)/L9</f>
        <v>36</v>
      </c>
      <c r="P10" s="46"/>
      <c r="Q10" s="31"/>
    </row>
    <row r="11" spans="1:17" s="47" customFormat="1" ht="9.75" customHeight="1" thickBot="1" x14ac:dyDescent="0.25">
      <c r="A11" s="52" t="s">
        <v>23</v>
      </c>
      <c r="B11" s="77" t="s">
        <v>47</v>
      </c>
      <c r="C11" s="77" t="s">
        <v>114</v>
      </c>
      <c r="D11" s="77"/>
      <c r="E11" s="77"/>
      <c r="F11" s="77"/>
      <c r="G11" s="77"/>
      <c r="H11" s="77"/>
      <c r="I11" s="77"/>
      <c r="J11" s="77"/>
      <c r="K11" s="77"/>
      <c r="L11" s="78">
        <f>SMALL(B9:J9,1)</f>
        <v>36</v>
      </c>
      <c r="M11" s="47">
        <f>COUNTIF(B11:J11,"M")</f>
        <v>0</v>
      </c>
      <c r="N11" s="47">
        <f>COUNTIF(B11:J11,"O")</f>
        <v>1</v>
      </c>
      <c r="O11" s="79"/>
      <c r="P11" s="46"/>
      <c r="Q11" s="31"/>
    </row>
    <row r="12" spans="1:17" s="47" customFormat="1" ht="9.75" customHeight="1" thickTop="1" x14ac:dyDescent="0.2">
      <c r="A12" s="43" t="s">
        <v>95</v>
      </c>
      <c r="B12" s="44">
        <v>36</v>
      </c>
      <c r="C12" s="44"/>
      <c r="D12" s="44"/>
      <c r="E12" s="44"/>
      <c r="F12" s="44"/>
      <c r="G12" s="44"/>
      <c r="H12" s="44"/>
      <c r="I12" s="44"/>
      <c r="J12" s="44"/>
      <c r="K12" s="44"/>
      <c r="L12" s="75">
        <f>COUNTIF(B12:K12,"&gt;0")</f>
        <v>1</v>
      </c>
      <c r="M12" s="45"/>
      <c r="N12" s="45"/>
      <c r="O12" s="81">
        <f>SUM(B12:J12)/L12</f>
        <v>36</v>
      </c>
      <c r="P12" s="46"/>
      <c r="Q12" s="31"/>
    </row>
    <row r="13" spans="1:17" s="47" customFormat="1" ht="9.75" customHeight="1" x14ac:dyDescent="0.2">
      <c r="A13" s="50" t="s">
        <v>12</v>
      </c>
      <c r="B13" s="44">
        <v>36</v>
      </c>
      <c r="C13" s="44"/>
      <c r="D13" s="44"/>
      <c r="E13" s="44"/>
      <c r="F13" s="44"/>
      <c r="G13" s="44"/>
      <c r="H13" s="44"/>
      <c r="I13" s="44"/>
      <c r="J13" s="44"/>
      <c r="K13" s="44"/>
      <c r="L13" s="76">
        <f>SMALL(B13:K13,1)</f>
        <v>36</v>
      </c>
      <c r="O13" s="82">
        <f>SUM(B13:J13)/L12</f>
        <v>36</v>
      </c>
      <c r="P13" s="46"/>
      <c r="Q13" s="31"/>
    </row>
    <row r="14" spans="1:17" s="47" customFormat="1" ht="9.75" customHeight="1" thickBot="1" x14ac:dyDescent="0.25">
      <c r="A14" s="52" t="s">
        <v>23</v>
      </c>
      <c r="B14" s="77" t="s">
        <v>47</v>
      </c>
      <c r="C14" s="77"/>
      <c r="D14" s="77"/>
      <c r="E14" s="77"/>
      <c r="F14" s="77"/>
      <c r="G14" s="77"/>
      <c r="H14" s="77"/>
      <c r="I14" s="77"/>
      <c r="J14" s="77"/>
      <c r="K14" s="77"/>
      <c r="L14" s="78">
        <f>SMALL(B12:J12,1)</f>
        <v>36</v>
      </c>
      <c r="M14" s="47">
        <f>COUNTIF(B14:J14,"M")</f>
        <v>0</v>
      </c>
      <c r="N14" s="47">
        <f>COUNTIF(B14:J14,"O")</f>
        <v>0</v>
      </c>
      <c r="O14" s="79"/>
      <c r="P14" s="46"/>
      <c r="Q14" s="31"/>
    </row>
    <row r="15" spans="1:17" s="47" customFormat="1" ht="9.75" customHeight="1" thickTop="1" x14ac:dyDescent="0.2">
      <c r="A15" s="43" t="s">
        <v>92</v>
      </c>
      <c r="B15" s="44">
        <v>36</v>
      </c>
      <c r="C15" s="44"/>
      <c r="D15" s="44"/>
      <c r="E15" s="44"/>
      <c r="F15" s="44"/>
      <c r="G15" s="44"/>
      <c r="H15" s="44"/>
      <c r="I15" s="44"/>
      <c r="J15" s="44"/>
      <c r="K15" s="44"/>
      <c r="L15" s="75">
        <f>COUNTIF(B15:K15,"&gt;0")</f>
        <v>1</v>
      </c>
      <c r="M15" s="45"/>
      <c r="N15" s="45"/>
      <c r="O15" s="81">
        <f>SUM(B15:J15)/L15</f>
        <v>36</v>
      </c>
      <c r="P15" s="46"/>
      <c r="Q15" s="31"/>
    </row>
    <row r="16" spans="1:17" s="47" customFormat="1" ht="9.75" customHeight="1" x14ac:dyDescent="0.2">
      <c r="A16" s="50" t="s">
        <v>12</v>
      </c>
      <c r="B16" s="44">
        <v>36</v>
      </c>
      <c r="C16" s="44"/>
      <c r="D16" s="44"/>
      <c r="E16" s="44"/>
      <c r="F16" s="44"/>
      <c r="G16" s="44"/>
      <c r="H16" s="44"/>
      <c r="I16" s="44"/>
      <c r="J16" s="44"/>
      <c r="K16" s="44"/>
      <c r="L16" s="76">
        <f>SMALL(B16:K16,1)</f>
        <v>36</v>
      </c>
      <c r="O16" s="82">
        <f>SUM(B16:J16)/L15</f>
        <v>36</v>
      </c>
      <c r="P16" s="46"/>
      <c r="Q16" s="31"/>
    </row>
    <row r="17" spans="1:17" s="47" customFormat="1" ht="9.75" customHeight="1" thickBot="1" x14ac:dyDescent="0.25">
      <c r="A17" s="52" t="s">
        <v>23</v>
      </c>
      <c r="B17" s="77" t="s">
        <v>47</v>
      </c>
      <c r="C17" s="77"/>
      <c r="D17" s="77"/>
      <c r="E17" s="77"/>
      <c r="F17" s="77"/>
      <c r="G17" s="77"/>
      <c r="H17" s="77"/>
      <c r="I17" s="77"/>
      <c r="J17" s="77"/>
      <c r="K17" s="77"/>
      <c r="L17" s="78">
        <f>SMALL(B15:K15,1)</f>
        <v>36</v>
      </c>
      <c r="M17" s="47">
        <f>COUNTIF(B17:J17,"M")</f>
        <v>0</v>
      </c>
      <c r="N17" s="47">
        <f>COUNTIF(B17:J17,"O")</f>
        <v>0</v>
      </c>
      <c r="O17" s="79"/>
      <c r="P17" s="46"/>
      <c r="Q17" s="31"/>
    </row>
    <row r="18" spans="1:17" s="47" customFormat="1" ht="9.75" customHeight="1" thickTop="1" x14ac:dyDescent="0.2">
      <c r="A18" s="43" t="s">
        <v>93</v>
      </c>
      <c r="B18" s="44">
        <v>36</v>
      </c>
      <c r="C18" s="44"/>
      <c r="D18" s="44"/>
      <c r="E18" s="44"/>
      <c r="F18" s="44"/>
      <c r="G18" s="44"/>
      <c r="H18" s="44"/>
      <c r="I18" s="44"/>
      <c r="J18" s="44"/>
      <c r="K18" s="44"/>
      <c r="L18" s="75">
        <f>COUNTIF(B18:K18,"&gt;0")</f>
        <v>1</v>
      </c>
      <c r="M18" s="45"/>
      <c r="N18" s="45"/>
      <c r="O18" s="81">
        <f>SUM(B18:J18)/L18</f>
        <v>36</v>
      </c>
      <c r="P18" s="46"/>
      <c r="Q18" s="31"/>
    </row>
    <row r="19" spans="1:17" s="47" customFormat="1" ht="9.75" customHeight="1" x14ac:dyDescent="0.2">
      <c r="A19" s="50" t="s">
        <v>12</v>
      </c>
      <c r="B19" s="44">
        <v>36</v>
      </c>
      <c r="C19" s="44"/>
      <c r="D19" s="42"/>
      <c r="E19" s="42"/>
      <c r="F19" s="92"/>
      <c r="G19" s="92"/>
      <c r="H19" s="92"/>
      <c r="I19" s="42"/>
      <c r="J19" s="44"/>
      <c r="K19" s="44"/>
      <c r="L19" s="76">
        <f>SMALL(B19:K19,1)</f>
        <v>36</v>
      </c>
      <c r="O19" s="82">
        <f>SUM(B19:J19)/L18</f>
        <v>36</v>
      </c>
      <c r="P19" s="46"/>
      <c r="Q19" s="31"/>
    </row>
    <row r="20" spans="1:17" s="47" customFormat="1" ht="9.75" customHeight="1" thickBot="1" x14ac:dyDescent="0.25">
      <c r="A20" s="52" t="s">
        <v>23</v>
      </c>
      <c r="B20" s="77" t="s">
        <v>47</v>
      </c>
      <c r="C20" s="77"/>
      <c r="D20" s="77"/>
      <c r="E20" s="77"/>
      <c r="F20" s="77"/>
      <c r="G20" s="77"/>
      <c r="H20" s="77"/>
      <c r="I20" s="77"/>
      <c r="J20" s="77"/>
      <c r="K20" s="77"/>
      <c r="L20" s="78">
        <f>SMALL(B18:J18,1)</f>
        <v>36</v>
      </c>
      <c r="M20" s="47">
        <f>COUNTIF(B20:J20,"M")</f>
        <v>0</v>
      </c>
      <c r="N20" s="47">
        <f>COUNTIF(B20:J20,"O")</f>
        <v>0</v>
      </c>
      <c r="O20" s="79"/>
      <c r="P20" s="46"/>
      <c r="Q20" s="31"/>
    </row>
    <row r="21" spans="1:17" s="47" customFormat="1" ht="9.75" customHeight="1" thickTop="1" x14ac:dyDescent="0.2">
      <c r="A21" s="43" t="s">
        <v>96</v>
      </c>
      <c r="B21" s="44">
        <v>36</v>
      </c>
      <c r="C21" s="44"/>
      <c r="D21" s="44"/>
      <c r="E21" s="44"/>
      <c r="F21" s="44"/>
      <c r="G21" s="44"/>
      <c r="H21" s="44"/>
      <c r="I21" s="44"/>
      <c r="J21" s="44"/>
      <c r="K21" s="44"/>
      <c r="L21" s="75">
        <f>COUNTIF(B21:K21,"&gt;0")</f>
        <v>1</v>
      </c>
      <c r="M21" s="45"/>
      <c r="N21" s="45"/>
      <c r="O21" s="81">
        <f>SUM(B21:J21)/L21</f>
        <v>36</v>
      </c>
      <c r="P21" s="46" t="s">
        <v>3</v>
      </c>
    </row>
    <row r="22" spans="1:17" s="47" customFormat="1" ht="9.75" customHeight="1" x14ac:dyDescent="0.2">
      <c r="A22" s="50" t="s">
        <v>12</v>
      </c>
      <c r="B22" s="44">
        <v>36</v>
      </c>
      <c r="C22" s="44"/>
      <c r="D22" s="44"/>
      <c r="E22" s="44"/>
      <c r="F22" s="44"/>
      <c r="G22" s="44"/>
      <c r="H22" s="44"/>
      <c r="I22" s="44"/>
      <c r="J22" s="44"/>
      <c r="K22" s="44"/>
      <c r="L22" s="76">
        <f>SMALL(B22:K22,1)</f>
        <v>36</v>
      </c>
      <c r="O22" s="82">
        <f>SUM(B22:J22)/L21</f>
        <v>36</v>
      </c>
      <c r="P22" s="46" t="s">
        <v>3</v>
      </c>
    </row>
    <row r="23" spans="1:17" s="47" customFormat="1" ht="9.75" customHeight="1" thickBot="1" x14ac:dyDescent="0.25">
      <c r="A23" s="52" t="s">
        <v>23</v>
      </c>
      <c r="B23" s="77" t="s">
        <v>47</v>
      </c>
      <c r="C23" s="77"/>
      <c r="D23" s="77"/>
      <c r="E23" s="77"/>
      <c r="F23" s="77"/>
      <c r="G23" s="77"/>
      <c r="H23" s="77"/>
      <c r="I23" s="77"/>
      <c r="J23" s="77"/>
      <c r="K23" s="77"/>
      <c r="L23" s="78">
        <f>SMALL(B21:J21,1)</f>
        <v>36</v>
      </c>
      <c r="M23" s="85">
        <f>COUNTIF(B23:J23,"M")</f>
        <v>0</v>
      </c>
      <c r="N23" s="85">
        <f>COUNTIF(B23:J23,"O")</f>
        <v>0</v>
      </c>
      <c r="O23" s="86"/>
      <c r="P23" s="46" t="s">
        <v>3</v>
      </c>
    </row>
    <row r="24" spans="1:17" s="47" customFormat="1" ht="9.75" customHeight="1" thickTop="1" x14ac:dyDescent="0.2">
      <c r="A24" s="50" t="s">
        <v>97</v>
      </c>
      <c r="B24" s="44">
        <v>36</v>
      </c>
      <c r="C24" s="44"/>
      <c r="D24" s="44"/>
      <c r="E24" s="44"/>
      <c r="F24" s="44"/>
      <c r="G24" s="44"/>
      <c r="H24" s="44"/>
      <c r="I24" s="44"/>
      <c r="J24" s="44"/>
      <c r="K24" s="44"/>
      <c r="L24" s="53">
        <f>COUNTIF(B24:K24,"&gt;0")</f>
        <v>1</v>
      </c>
      <c r="O24" s="64">
        <f>SUM(B24:J24)/L24</f>
        <v>36</v>
      </c>
    </row>
    <row r="25" spans="1:17" s="47" customFormat="1" ht="9.75" customHeight="1" x14ac:dyDescent="0.2">
      <c r="A25" s="50" t="s">
        <v>12</v>
      </c>
      <c r="B25" s="44">
        <v>36</v>
      </c>
      <c r="C25" s="44"/>
      <c r="D25" s="44"/>
      <c r="E25" s="44"/>
      <c r="F25" s="44"/>
      <c r="G25" s="44"/>
      <c r="H25" s="44"/>
      <c r="I25" s="44"/>
      <c r="J25" s="44"/>
      <c r="K25" s="44"/>
      <c r="L25" s="76">
        <f>SMALL(B25:K25,1)</f>
        <v>36</v>
      </c>
      <c r="O25" s="64">
        <f>SUM(B25:J25)/L24</f>
        <v>36</v>
      </c>
    </row>
    <row r="26" spans="1:17" s="47" customFormat="1" ht="9.75" customHeight="1" thickBot="1" x14ac:dyDescent="0.25">
      <c r="A26" s="52" t="s">
        <v>23</v>
      </c>
      <c r="B26" s="77" t="s">
        <v>47</v>
      </c>
      <c r="C26" s="77"/>
      <c r="D26" s="77"/>
      <c r="E26" s="77"/>
      <c r="F26" s="77"/>
      <c r="G26" s="77"/>
      <c r="H26" s="77"/>
      <c r="I26" s="77"/>
      <c r="J26" s="77"/>
      <c r="K26" s="77"/>
      <c r="L26" s="78">
        <f>SMALL(B24:J24,1)</f>
        <v>36</v>
      </c>
      <c r="M26" s="85">
        <f>COUNTIF(B26:J26,"M")</f>
        <v>0</v>
      </c>
      <c r="N26" s="85">
        <f>COUNTIF(B26:J26,"O")</f>
        <v>0</v>
      </c>
      <c r="O26" s="86"/>
      <c r="P26" s="46"/>
    </row>
    <row r="27" spans="1:17" s="47" customFormat="1" ht="9.75" customHeight="1" thickTop="1" x14ac:dyDescent="0.2">
      <c r="A27" s="50" t="s">
        <v>98</v>
      </c>
      <c r="B27" s="44">
        <v>36</v>
      </c>
      <c r="C27" s="44"/>
      <c r="D27" s="44"/>
      <c r="E27" s="44"/>
      <c r="F27" s="44"/>
      <c r="G27" s="44"/>
      <c r="H27" s="44"/>
      <c r="I27" s="44"/>
      <c r="J27" s="44"/>
      <c r="K27" s="44"/>
      <c r="L27" s="53">
        <f>COUNTIF(B27:K27,"&gt;0")</f>
        <v>1</v>
      </c>
      <c r="O27" s="64">
        <f>SUM(B27:J27)/L27</f>
        <v>36</v>
      </c>
    </row>
    <row r="28" spans="1:17" s="47" customFormat="1" ht="9.75" customHeight="1" x14ac:dyDescent="0.2">
      <c r="A28" s="50" t="s">
        <v>12</v>
      </c>
      <c r="B28" s="44">
        <v>36</v>
      </c>
      <c r="C28" s="44"/>
      <c r="D28" s="44"/>
      <c r="E28" s="44"/>
      <c r="F28" s="44"/>
      <c r="G28" s="44"/>
      <c r="H28" s="44"/>
      <c r="I28" s="44"/>
      <c r="J28" s="44"/>
      <c r="K28" s="44"/>
      <c r="L28" s="76">
        <f>SMALL(B28:K28,1)</f>
        <v>36</v>
      </c>
      <c r="O28" s="64">
        <f>SUM(B28:J28)/L27</f>
        <v>36</v>
      </c>
    </row>
    <row r="29" spans="1:17" s="47" customFormat="1" ht="9.75" customHeight="1" thickBot="1" x14ac:dyDescent="0.25">
      <c r="A29" s="52" t="s">
        <v>23</v>
      </c>
      <c r="B29" s="77" t="s">
        <v>47</v>
      </c>
      <c r="C29" s="77"/>
      <c r="D29" s="77"/>
      <c r="E29" s="77"/>
      <c r="F29" s="77"/>
      <c r="G29" s="77"/>
      <c r="H29" s="77"/>
      <c r="I29" s="77"/>
      <c r="J29" s="77"/>
      <c r="K29" s="77"/>
      <c r="L29" s="78">
        <f>SMALL(B27:J27,1)</f>
        <v>36</v>
      </c>
      <c r="M29" s="85">
        <f>COUNTIF(B29:J29,"M")</f>
        <v>0</v>
      </c>
      <c r="N29" s="85">
        <f>COUNTIF(B29:J29,"O")</f>
        <v>0</v>
      </c>
      <c r="O29" s="86"/>
      <c r="P29" s="46"/>
    </row>
    <row r="30" spans="1:17" s="47" customFormat="1" ht="9.75" customHeight="1" thickTop="1" thickBot="1" x14ac:dyDescent="0.25">
      <c r="A30" s="55"/>
      <c r="B30" s="77"/>
      <c r="C30" s="77"/>
      <c r="D30" s="77"/>
      <c r="E30" s="77"/>
      <c r="F30" s="77" t="s">
        <v>79</v>
      </c>
      <c r="G30" s="77"/>
      <c r="H30" s="77"/>
      <c r="I30" s="77"/>
      <c r="J30" s="77"/>
      <c r="K30" s="77"/>
      <c r="L30" s="78"/>
      <c r="O30" s="79"/>
      <c r="P30" s="46"/>
    </row>
    <row r="31" spans="1:17" s="47" customFormat="1" ht="9.75" customHeight="1" thickTop="1" x14ac:dyDescent="0.2">
      <c r="A31" s="73" t="s">
        <v>99</v>
      </c>
      <c r="B31" s="44">
        <v>36</v>
      </c>
      <c r="C31" s="44"/>
      <c r="D31" s="44"/>
      <c r="E31" s="44"/>
      <c r="F31" s="44"/>
      <c r="G31" s="44"/>
      <c r="H31" s="44"/>
      <c r="I31" s="44"/>
      <c r="J31" s="44"/>
      <c r="K31" s="44"/>
      <c r="L31" s="75">
        <f>COUNTIF(B31:K31,"&gt;0")</f>
        <v>1</v>
      </c>
      <c r="M31" s="45"/>
      <c r="N31" s="45"/>
      <c r="O31" s="81">
        <f>SUM(B31:J31)/L31</f>
        <v>36</v>
      </c>
      <c r="P31" s="46"/>
    </row>
    <row r="32" spans="1:17" s="47" customFormat="1" ht="9.75" customHeight="1" x14ac:dyDescent="0.2">
      <c r="A32" s="50" t="s">
        <v>12</v>
      </c>
      <c r="B32" s="44">
        <v>36</v>
      </c>
      <c r="C32" s="44"/>
      <c r="D32" s="44"/>
      <c r="E32" s="44"/>
      <c r="F32" s="44"/>
      <c r="G32" s="44"/>
      <c r="H32" s="44"/>
      <c r="I32" s="44"/>
      <c r="J32" s="44"/>
      <c r="K32" s="44"/>
      <c r="L32" s="76">
        <f>SMALL(B32:K32,1)</f>
        <v>36</v>
      </c>
      <c r="O32" s="82">
        <f>SUM(B32:J32)/L31</f>
        <v>36</v>
      </c>
      <c r="P32" s="46"/>
    </row>
    <row r="33" spans="1:16" s="47" customFormat="1" ht="9.75" customHeight="1" thickBot="1" x14ac:dyDescent="0.25">
      <c r="A33" s="52" t="s">
        <v>23</v>
      </c>
      <c r="B33" s="88" t="s">
        <v>47</v>
      </c>
      <c r="C33" s="77"/>
      <c r="D33" s="77"/>
      <c r="E33" s="77"/>
      <c r="F33" s="77"/>
      <c r="G33" s="77"/>
      <c r="H33" s="77"/>
      <c r="I33" s="77"/>
      <c r="J33" s="77"/>
      <c r="K33" s="77"/>
      <c r="L33" s="78">
        <f>SMALL(B31:J31,1)</f>
        <v>36</v>
      </c>
      <c r="M33" s="47">
        <f>COUNTIF(B33:J33,"M")</f>
        <v>0</v>
      </c>
      <c r="N33" s="47">
        <f>COUNTIF(B33:J33,"O")</f>
        <v>0</v>
      </c>
      <c r="O33" s="79"/>
      <c r="P33" s="46"/>
    </row>
    <row r="34" spans="1:16" s="47" customFormat="1" ht="9.75" customHeight="1" thickTop="1" x14ac:dyDescent="0.2">
      <c r="A34" s="73" t="s">
        <v>100</v>
      </c>
      <c r="B34" s="44">
        <v>36</v>
      </c>
      <c r="C34" s="44"/>
      <c r="D34" s="44"/>
      <c r="E34" s="44"/>
      <c r="F34" s="44"/>
      <c r="G34" s="44"/>
      <c r="H34" s="44"/>
      <c r="I34" s="44"/>
      <c r="J34" s="44"/>
      <c r="K34" s="44"/>
      <c r="L34" s="75">
        <f>COUNTIF(A34:J34,"&gt;0")</f>
        <v>1</v>
      </c>
      <c r="M34" s="45"/>
      <c r="N34" s="45"/>
      <c r="O34" s="81">
        <f>SUM(B34:J34)/L34</f>
        <v>36</v>
      </c>
      <c r="P34" s="46"/>
    </row>
    <row r="35" spans="1:16" s="47" customFormat="1" ht="9.75" customHeight="1" x14ac:dyDescent="0.2">
      <c r="A35" s="50" t="s">
        <v>12</v>
      </c>
      <c r="B35" s="44">
        <v>36</v>
      </c>
      <c r="C35" s="44"/>
      <c r="D35" s="44"/>
      <c r="E35" s="44"/>
      <c r="F35" s="44"/>
      <c r="G35" s="44"/>
      <c r="H35" s="44"/>
      <c r="I35" s="44"/>
      <c r="J35" s="44"/>
      <c r="K35" s="44"/>
      <c r="L35" s="76">
        <v>0</v>
      </c>
      <c r="O35" s="82">
        <f>SUM(B35:J35)/L34</f>
        <v>36</v>
      </c>
      <c r="P35" s="46"/>
    </row>
    <row r="36" spans="1:16" s="47" customFormat="1" ht="9.75" customHeight="1" thickBot="1" x14ac:dyDescent="0.25">
      <c r="A36" s="52" t="s">
        <v>23</v>
      </c>
      <c r="B36" s="77" t="s">
        <v>47</v>
      </c>
      <c r="C36" s="77"/>
      <c r="D36" s="77"/>
      <c r="E36" s="77"/>
      <c r="F36" s="77"/>
      <c r="G36" s="77"/>
      <c r="H36" s="77"/>
      <c r="I36" s="77"/>
      <c r="J36" s="77"/>
      <c r="K36" s="77"/>
      <c r="L36" s="78">
        <f>SMALL(B34:J34,1)</f>
        <v>36</v>
      </c>
      <c r="M36" s="47">
        <f>COUNTIF(B36:J36,"M")</f>
        <v>0</v>
      </c>
      <c r="N36" s="47">
        <f>COUNTIF(B36:J36,"O")</f>
        <v>0</v>
      </c>
      <c r="O36" s="79"/>
      <c r="P36" s="46"/>
    </row>
    <row r="37" spans="1:16" s="47" customFormat="1" ht="9.75" customHeight="1" thickTop="1" x14ac:dyDescent="0.2">
      <c r="A37" s="74" t="s">
        <v>101</v>
      </c>
      <c r="B37" s="44">
        <v>36</v>
      </c>
      <c r="C37" s="44"/>
      <c r="D37" s="44"/>
      <c r="E37" s="44"/>
      <c r="F37" s="44"/>
      <c r="G37" s="44"/>
      <c r="H37" s="44"/>
      <c r="I37" s="44"/>
      <c r="J37" s="44"/>
      <c r="K37" s="44"/>
      <c r="L37" s="75">
        <f>COUNTIF(A37:J37,"&gt;0")</f>
        <v>1</v>
      </c>
      <c r="M37" s="45"/>
      <c r="N37" s="45"/>
      <c r="O37" s="81">
        <f>SUM(B37:J37)/L37</f>
        <v>36</v>
      </c>
      <c r="P37" s="46"/>
    </row>
    <row r="38" spans="1:16" s="47" customFormat="1" ht="9.75" customHeight="1" x14ac:dyDescent="0.2">
      <c r="A38" s="50" t="s">
        <v>12</v>
      </c>
      <c r="B38" s="44">
        <v>36</v>
      </c>
      <c r="C38" s="44"/>
      <c r="D38" s="44"/>
      <c r="E38" s="44"/>
      <c r="F38" s="44"/>
      <c r="G38" s="44"/>
      <c r="H38" s="44"/>
      <c r="I38" s="44"/>
      <c r="J38" s="44"/>
      <c r="K38" s="44"/>
      <c r="L38" s="76">
        <f>SMALL(B38:K38,1)</f>
        <v>36</v>
      </c>
      <c r="O38" s="82">
        <f>SUM(B38:J38)/L37</f>
        <v>36</v>
      </c>
      <c r="P38" s="46"/>
    </row>
    <row r="39" spans="1:16" s="47" customFormat="1" ht="9.75" customHeight="1" thickBot="1" x14ac:dyDescent="0.25">
      <c r="A39" s="52" t="s">
        <v>23</v>
      </c>
      <c r="B39" s="77" t="s">
        <v>47</v>
      </c>
      <c r="C39" s="77"/>
      <c r="D39" s="77"/>
      <c r="E39" s="77"/>
      <c r="F39" s="77"/>
      <c r="G39" s="77"/>
      <c r="H39" s="77"/>
      <c r="I39" s="77"/>
      <c r="J39" s="77"/>
      <c r="K39" s="77"/>
      <c r="L39" s="78">
        <f>SMALL(B37:J37,1)</f>
        <v>36</v>
      </c>
      <c r="M39" s="47">
        <f>COUNTIF(B39:J39,"M")</f>
        <v>0</v>
      </c>
      <c r="N39" s="47">
        <f>COUNTIF(B39:J39,"O")</f>
        <v>0</v>
      </c>
      <c r="O39" s="79"/>
      <c r="P39" s="46"/>
    </row>
    <row r="40" spans="1:16" s="47" customFormat="1" ht="9.75" customHeight="1" thickTop="1" x14ac:dyDescent="0.2">
      <c r="A40" s="74" t="s">
        <v>102</v>
      </c>
      <c r="B40" s="44">
        <v>36</v>
      </c>
      <c r="C40" s="44"/>
      <c r="D40" s="44"/>
      <c r="E40" s="44"/>
      <c r="F40" s="44"/>
      <c r="G40" s="44"/>
      <c r="H40" s="44"/>
      <c r="I40" s="44"/>
      <c r="J40" s="44"/>
      <c r="K40" s="44"/>
      <c r="L40" s="75">
        <f>COUNTIF(A40:J40,"&gt;0")</f>
        <v>1</v>
      </c>
      <c r="M40" s="45"/>
      <c r="N40" s="45"/>
      <c r="O40" s="81">
        <f>SUM(B40:J40)/L40</f>
        <v>36</v>
      </c>
      <c r="P40" s="46"/>
    </row>
    <row r="41" spans="1:16" s="47" customFormat="1" ht="9.75" customHeight="1" x14ac:dyDescent="0.2">
      <c r="A41" s="50" t="s">
        <v>12</v>
      </c>
      <c r="B41" s="44">
        <v>36</v>
      </c>
      <c r="C41" s="44"/>
      <c r="D41" s="44"/>
      <c r="E41" s="44"/>
      <c r="F41" s="44"/>
      <c r="G41" s="44"/>
      <c r="H41" s="44"/>
      <c r="I41" s="44"/>
      <c r="J41" s="44"/>
      <c r="K41" s="44"/>
      <c r="L41" s="76">
        <f>SMALL(B41:K41,1)</f>
        <v>36</v>
      </c>
      <c r="O41" s="82">
        <f>SUM(B41:J41)/L40</f>
        <v>36</v>
      </c>
      <c r="P41" s="46"/>
    </row>
    <row r="42" spans="1:16" s="47" customFormat="1" ht="9.75" customHeight="1" thickBot="1" x14ac:dyDescent="0.25">
      <c r="A42" s="52" t="s">
        <v>23</v>
      </c>
      <c r="B42" s="77" t="s">
        <v>47</v>
      </c>
      <c r="C42" s="77"/>
      <c r="D42" s="77"/>
      <c r="E42" s="77"/>
      <c r="F42" s="77"/>
      <c r="G42" s="77"/>
      <c r="H42" s="77"/>
      <c r="I42" s="77"/>
      <c r="J42" s="77"/>
      <c r="K42" s="77"/>
      <c r="L42" s="78">
        <f>SMALL(B40:J40,1)</f>
        <v>36</v>
      </c>
      <c r="M42" s="47">
        <f>COUNTIF(B42:J42,"M")</f>
        <v>0</v>
      </c>
      <c r="N42" s="47">
        <f>COUNTIF(B42:J42,"O")</f>
        <v>0</v>
      </c>
      <c r="O42" s="79"/>
      <c r="P42" s="46"/>
    </row>
    <row r="43" spans="1:16" s="47" customFormat="1" ht="9.75" customHeight="1" thickTop="1" x14ac:dyDescent="0.2">
      <c r="A43" s="74" t="s">
        <v>103</v>
      </c>
      <c r="B43" s="44">
        <v>36</v>
      </c>
      <c r="C43" s="44"/>
      <c r="D43" s="44"/>
      <c r="E43" s="44"/>
      <c r="F43" s="44"/>
      <c r="G43" s="44"/>
      <c r="H43" s="44"/>
      <c r="I43" s="44"/>
      <c r="J43" s="44"/>
      <c r="K43" s="44"/>
      <c r="L43" s="75">
        <f>COUNTIF(A43:J43,"&gt;0")</f>
        <v>1</v>
      </c>
      <c r="M43" s="45"/>
      <c r="N43" s="45"/>
      <c r="O43" s="81">
        <f>SUM(B43:J43)/L43</f>
        <v>36</v>
      </c>
      <c r="P43" s="46"/>
    </row>
    <row r="44" spans="1:16" s="47" customFormat="1" ht="9.75" customHeight="1" x14ac:dyDescent="0.2">
      <c r="A44" s="50" t="s">
        <v>12</v>
      </c>
      <c r="B44" s="44">
        <v>36</v>
      </c>
      <c r="C44" s="44"/>
      <c r="D44" s="44"/>
      <c r="E44" s="44"/>
      <c r="F44" s="44"/>
      <c r="G44" s="44"/>
      <c r="H44" s="44"/>
      <c r="I44" s="44"/>
      <c r="J44" s="44"/>
      <c r="K44" s="44"/>
      <c r="L44" s="76">
        <f>SMALL(B44:K44,1)</f>
        <v>36</v>
      </c>
      <c r="O44" s="82">
        <f>SUM(B44:J44)/L43</f>
        <v>36</v>
      </c>
      <c r="P44" s="46"/>
    </row>
    <row r="45" spans="1:16" s="47" customFormat="1" ht="9.75" customHeight="1" thickBot="1" x14ac:dyDescent="0.25">
      <c r="A45" s="52" t="s">
        <v>23</v>
      </c>
      <c r="B45" s="77" t="s">
        <v>47</v>
      </c>
      <c r="C45" s="77"/>
      <c r="D45" s="77"/>
      <c r="E45" s="77"/>
      <c r="F45" s="77"/>
      <c r="G45" s="77"/>
      <c r="H45" s="77"/>
      <c r="I45" s="77"/>
      <c r="J45" s="77"/>
      <c r="K45" s="77"/>
      <c r="L45" s="78">
        <f>SMALL(B43:J43,1)</f>
        <v>36</v>
      </c>
      <c r="M45" s="47">
        <f>COUNTIF(B45:J45,"M")</f>
        <v>0</v>
      </c>
      <c r="N45" s="47">
        <f>COUNTIF(B45:J45,"O")</f>
        <v>0</v>
      </c>
      <c r="O45" s="79"/>
      <c r="P45" s="46"/>
    </row>
    <row r="46" spans="1:16" s="47" customFormat="1" ht="9.75" customHeight="1" thickTop="1" x14ac:dyDescent="0.2">
      <c r="A46" s="56" t="s">
        <v>104</v>
      </c>
      <c r="B46" s="44">
        <v>36</v>
      </c>
      <c r="C46" s="44"/>
      <c r="D46" s="44"/>
      <c r="E46" s="44"/>
      <c r="F46" s="44"/>
      <c r="G46" s="44"/>
      <c r="H46" s="44"/>
      <c r="I46" s="44"/>
      <c r="J46" s="44"/>
      <c r="K46" s="44"/>
      <c r="L46" s="75">
        <f>COUNTIF(A46:J46,"&gt;0")</f>
        <v>1</v>
      </c>
      <c r="M46" s="45"/>
      <c r="N46" s="45"/>
      <c r="O46" s="81">
        <f>SUM(B46:J46)/L46</f>
        <v>36</v>
      </c>
      <c r="P46" s="46"/>
    </row>
    <row r="47" spans="1:16" s="47" customFormat="1" ht="9.75" customHeight="1" x14ac:dyDescent="0.2">
      <c r="A47" s="50" t="s">
        <v>12</v>
      </c>
      <c r="B47" s="44">
        <v>36</v>
      </c>
      <c r="C47" s="44"/>
      <c r="D47" s="44"/>
      <c r="E47" s="44"/>
      <c r="F47" s="44"/>
      <c r="G47" s="44"/>
      <c r="H47" s="44"/>
      <c r="I47" s="44"/>
      <c r="J47" s="44"/>
      <c r="K47" s="44"/>
      <c r="L47" s="76">
        <f>SMALL(B47:K47,1)</f>
        <v>36</v>
      </c>
      <c r="O47" s="82">
        <f>SUM(B47:J47)/L46</f>
        <v>36</v>
      </c>
      <c r="P47" s="46"/>
    </row>
    <row r="48" spans="1:16" s="47" customFormat="1" ht="9.75" customHeight="1" thickBot="1" x14ac:dyDescent="0.25">
      <c r="A48" s="52" t="s">
        <v>23</v>
      </c>
      <c r="B48" s="77" t="s">
        <v>47</v>
      </c>
      <c r="C48" s="77"/>
      <c r="D48" s="77"/>
      <c r="E48" s="77"/>
      <c r="F48" s="77"/>
      <c r="G48" s="77"/>
      <c r="H48" s="77"/>
      <c r="I48" s="77"/>
      <c r="J48" s="77"/>
      <c r="K48" s="77"/>
      <c r="L48" s="78">
        <f>SMALL(B46:J46,1)</f>
        <v>36</v>
      </c>
      <c r="M48" s="47">
        <f>COUNTIF(B48:J48,"M")</f>
        <v>0</v>
      </c>
      <c r="N48" s="47">
        <f>COUNTIF(B48:J48,"O")</f>
        <v>0</v>
      </c>
      <c r="O48" s="79"/>
      <c r="P48" s="46"/>
    </row>
    <row r="49" spans="1:16" s="47" customFormat="1" ht="9.75" customHeight="1" thickTop="1" x14ac:dyDescent="0.2">
      <c r="A49" s="56" t="s">
        <v>105</v>
      </c>
      <c r="B49" s="44">
        <v>36</v>
      </c>
      <c r="C49" s="44"/>
      <c r="D49" s="44"/>
      <c r="E49" s="44"/>
      <c r="F49" s="44"/>
      <c r="G49" s="44"/>
      <c r="H49" s="44"/>
      <c r="I49" s="44"/>
      <c r="J49" s="44"/>
      <c r="K49" s="44"/>
      <c r="L49" s="75">
        <f>COUNTIF(A49:J49,"&gt;0")</f>
        <v>1</v>
      </c>
      <c r="M49" s="45"/>
      <c r="N49" s="45"/>
      <c r="O49" s="81">
        <f>SUM(B49:J49)/L49</f>
        <v>36</v>
      </c>
      <c r="P49" s="46"/>
    </row>
    <row r="50" spans="1:16" s="47" customFormat="1" ht="9.75" customHeight="1" x14ac:dyDescent="0.2">
      <c r="A50" s="50" t="s">
        <v>12</v>
      </c>
      <c r="B50" s="44">
        <v>36</v>
      </c>
      <c r="C50" s="44"/>
      <c r="D50" s="44"/>
      <c r="E50" s="44"/>
      <c r="F50" s="44"/>
      <c r="G50" s="44"/>
      <c r="H50" s="44"/>
      <c r="I50" s="44"/>
      <c r="J50" s="44"/>
      <c r="K50" s="44"/>
      <c r="L50" s="76">
        <f>SMALL(B50:K50,1)</f>
        <v>36</v>
      </c>
      <c r="O50" s="82">
        <f>SUM(B50:J50)/L49</f>
        <v>36</v>
      </c>
      <c r="P50" s="46"/>
    </row>
    <row r="51" spans="1:16" s="47" customFormat="1" ht="9.75" customHeight="1" thickBot="1" x14ac:dyDescent="0.25">
      <c r="A51" s="52" t="s">
        <v>23</v>
      </c>
      <c r="B51" s="77" t="s">
        <v>47</v>
      </c>
      <c r="C51" s="77"/>
      <c r="D51" s="77"/>
      <c r="E51" s="77"/>
      <c r="F51" s="77"/>
      <c r="G51" s="77"/>
      <c r="H51" s="77"/>
      <c r="I51" s="77"/>
      <c r="J51" s="77"/>
      <c r="K51" s="77"/>
      <c r="L51" s="78">
        <f>SMALL(B49:J49,1)</f>
        <v>36</v>
      </c>
      <c r="M51" s="47">
        <f>COUNTIF(B51:J51,"M")</f>
        <v>0</v>
      </c>
      <c r="N51" s="47">
        <f>COUNTIF(B51:J51,"O")</f>
        <v>0</v>
      </c>
      <c r="O51" s="79"/>
      <c r="P51" s="46"/>
    </row>
    <row r="52" spans="1:16" s="47" customFormat="1" ht="9.75" customHeight="1" thickTop="1" x14ac:dyDescent="0.2">
      <c r="A52" s="74" t="s">
        <v>106</v>
      </c>
      <c r="B52" s="44">
        <v>36</v>
      </c>
      <c r="C52" s="44"/>
      <c r="D52" s="44"/>
      <c r="E52" s="44"/>
      <c r="F52" s="44"/>
      <c r="G52" s="44"/>
      <c r="H52" s="44"/>
      <c r="I52" s="44"/>
      <c r="J52" s="44"/>
      <c r="K52" s="44"/>
      <c r="L52" s="75">
        <f>COUNTIF(A52:J52,"&gt;0")</f>
        <v>1</v>
      </c>
      <c r="M52" s="45"/>
      <c r="N52" s="45"/>
      <c r="O52" s="81">
        <f>SUM(B52:J52)/L52</f>
        <v>36</v>
      </c>
      <c r="P52" s="46"/>
    </row>
    <row r="53" spans="1:16" s="47" customFormat="1" ht="9.75" customHeight="1" x14ac:dyDescent="0.2">
      <c r="A53" s="50" t="s">
        <v>12</v>
      </c>
      <c r="B53" s="44">
        <v>36</v>
      </c>
      <c r="C53" s="44"/>
      <c r="D53" s="44"/>
      <c r="E53" s="44"/>
      <c r="F53" s="44"/>
      <c r="G53" s="44"/>
      <c r="H53" s="44"/>
      <c r="I53" s="44"/>
      <c r="J53" s="44"/>
      <c r="K53" s="44"/>
      <c r="L53" s="76">
        <f>SMALL(B53:K53,1)</f>
        <v>36</v>
      </c>
      <c r="O53" s="82">
        <f>SUM(B53:J53)/L52</f>
        <v>36</v>
      </c>
      <c r="P53" s="46"/>
    </row>
    <row r="54" spans="1:16" s="47" customFormat="1" ht="9.75" customHeight="1" thickBot="1" x14ac:dyDescent="0.25">
      <c r="A54" s="87" t="s">
        <v>23</v>
      </c>
      <c r="B54" s="88" t="s">
        <v>47</v>
      </c>
      <c r="C54" s="77"/>
      <c r="D54" s="77"/>
      <c r="E54" s="77"/>
      <c r="F54" s="77"/>
      <c r="G54" s="77"/>
      <c r="H54" s="77"/>
      <c r="I54" s="77"/>
      <c r="J54" s="77"/>
      <c r="K54" s="77"/>
      <c r="L54" s="78">
        <f>SMALL(B52:J52,1)</f>
        <v>36</v>
      </c>
      <c r="M54" s="47">
        <f>COUNTIF(B54:J54,"M")</f>
        <v>0</v>
      </c>
      <c r="N54" s="47">
        <f>COUNTIF(B54:J54,"O")</f>
        <v>0</v>
      </c>
      <c r="O54" s="79"/>
      <c r="P54" s="46"/>
    </row>
    <row r="55" spans="1:16" s="47" customFormat="1" ht="9.75" customHeight="1" thickTop="1" x14ac:dyDescent="0.2">
      <c r="A55" s="89" t="s">
        <v>107</v>
      </c>
      <c r="B55" s="90">
        <v>36</v>
      </c>
      <c r="C55" s="44"/>
      <c r="D55" s="44"/>
      <c r="E55" s="44"/>
      <c r="F55" s="44"/>
      <c r="G55" s="44"/>
      <c r="H55" s="44"/>
      <c r="I55" s="44"/>
      <c r="J55" s="44"/>
      <c r="K55" s="44"/>
      <c r="L55" s="75">
        <f>COUNTIF(A55:J55,"&gt;0")</f>
        <v>1</v>
      </c>
      <c r="M55" s="45"/>
      <c r="N55" s="45"/>
      <c r="O55" s="81">
        <f>SUM(B55:J55)/L55</f>
        <v>36</v>
      </c>
      <c r="P55" s="46"/>
    </row>
    <row r="56" spans="1:16" s="47" customFormat="1" ht="9.75" customHeight="1" x14ac:dyDescent="0.2">
      <c r="A56" s="50" t="s">
        <v>12</v>
      </c>
      <c r="B56" s="44">
        <v>36</v>
      </c>
      <c r="C56" s="44"/>
      <c r="D56" s="44"/>
      <c r="E56" s="44"/>
      <c r="F56" s="44"/>
      <c r="G56" s="44"/>
      <c r="H56" s="44"/>
      <c r="I56" s="44"/>
      <c r="J56" s="44"/>
      <c r="K56" s="44"/>
      <c r="L56" s="76">
        <f>SMALL(B56:K56,1)</f>
        <v>36</v>
      </c>
      <c r="O56" s="82">
        <f>SUM(B56:J56)/L55</f>
        <v>36</v>
      </c>
      <c r="P56" s="46"/>
    </row>
    <row r="57" spans="1:16" s="47" customFormat="1" ht="9.75" customHeight="1" thickBot="1" x14ac:dyDescent="0.25">
      <c r="A57" s="52" t="s">
        <v>81</v>
      </c>
      <c r="B57" s="77" t="s">
        <v>47</v>
      </c>
      <c r="C57" s="77"/>
      <c r="D57" s="77"/>
      <c r="E57" s="77"/>
      <c r="F57" s="77"/>
      <c r="G57" s="77"/>
      <c r="H57" s="77"/>
      <c r="I57" s="77"/>
      <c r="J57" s="77"/>
      <c r="K57" s="77"/>
      <c r="L57" s="78">
        <f>SMALL(B55:J55,1)</f>
        <v>36</v>
      </c>
      <c r="M57" s="47">
        <f>COUNTIF(B57:J57,"M")</f>
        <v>0</v>
      </c>
      <c r="N57" s="47">
        <f>COUNTIF(B57:J57,"O")</f>
        <v>0</v>
      </c>
      <c r="O57" s="79"/>
      <c r="P57" s="46"/>
    </row>
    <row r="58" spans="1:16" s="47" customFormat="1" ht="9.75" customHeight="1" thickTop="1" x14ac:dyDescent="0.2">
      <c r="A58" s="83" t="s">
        <v>108</v>
      </c>
      <c r="B58" s="44">
        <v>36</v>
      </c>
      <c r="C58" s="44"/>
      <c r="D58" s="44"/>
      <c r="E58" s="44"/>
      <c r="F58" s="44"/>
      <c r="G58" s="44"/>
      <c r="H58" s="44"/>
      <c r="I58" s="44"/>
      <c r="J58" s="44"/>
      <c r="K58" s="44"/>
      <c r="L58" s="75">
        <f>COUNTIF(A58:J58,"&gt;0")</f>
        <v>1</v>
      </c>
      <c r="M58" s="45"/>
      <c r="N58" s="45"/>
      <c r="O58" s="81">
        <f>SUM(B58:J58)/L58</f>
        <v>36</v>
      </c>
      <c r="P58" s="46"/>
    </row>
    <row r="59" spans="1:16" s="47" customFormat="1" ht="9.75" customHeight="1" x14ac:dyDescent="0.2">
      <c r="A59" s="50"/>
      <c r="B59" s="44">
        <v>36</v>
      </c>
      <c r="C59" s="44"/>
      <c r="D59" s="44"/>
      <c r="E59" s="44"/>
      <c r="F59" s="44"/>
      <c r="G59" s="44"/>
      <c r="H59" s="44"/>
      <c r="I59" s="44"/>
      <c r="J59" s="44"/>
      <c r="K59" s="44"/>
      <c r="L59" s="76">
        <f>SMALL(B59:K59,1)</f>
        <v>36</v>
      </c>
      <c r="O59" s="82">
        <f>SUM(B59:J59)/L58</f>
        <v>36</v>
      </c>
      <c r="P59" s="46"/>
    </row>
    <row r="60" spans="1:16" s="47" customFormat="1" ht="9.75" customHeight="1" thickBot="1" x14ac:dyDescent="0.25">
      <c r="A60" s="52"/>
      <c r="B60" s="77" t="s">
        <v>47</v>
      </c>
      <c r="C60" s="77"/>
      <c r="D60" s="77"/>
      <c r="E60" s="77"/>
      <c r="F60" s="77"/>
      <c r="G60" s="77"/>
      <c r="H60" s="77"/>
      <c r="I60" s="77"/>
      <c r="J60" s="77"/>
      <c r="K60" s="77"/>
      <c r="L60" s="78">
        <f>SMALL(B58:J58,1)</f>
        <v>36</v>
      </c>
      <c r="M60" s="47">
        <f>COUNTIF(B60:J60,"M")</f>
        <v>0</v>
      </c>
      <c r="N60" s="47">
        <f>COUNTIF(B60:J60,"O")</f>
        <v>0</v>
      </c>
      <c r="O60" s="79"/>
      <c r="P60" s="46"/>
    </row>
    <row r="61" spans="1:16" s="47" customFormat="1" ht="9.75" customHeight="1" thickTop="1" x14ac:dyDescent="0.2">
      <c r="A61" s="74" t="s">
        <v>109</v>
      </c>
      <c r="B61" s="44">
        <v>36</v>
      </c>
      <c r="C61" s="44"/>
      <c r="D61" s="44"/>
      <c r="E61" s="44"/>
      <c r="F61" s="44"/>
      <c r="G61" s="44"/>
      <c r="H61" s="44"/>
      <c r="I61" s="44"/>
      <c r="J61" s="44"/>
      <c r="K61" s="44"/>
      <c r="L61" s="75">
        <f>COUNTIF(A61:J61,"&gt;0")</f>
        <v>1</v>
      </c>
      <c r="M61" s="45"/>
      <c r="N61" s="45"/>
      <c r="O61" s="81">
        <f>SUM(B61:J61)/L61</f>
        <v>36</v>
      </c>
      <c r="P61" s="46"/>
    </row>
    <row r="62" spans="1:16" s="47" customFormat="1" ht="9.75" customHeight="1" x14ac:dyDescent="0.2">
      <c r="A62" s="50"/>
      <c r="B62" s="44">
        <v>36</v>
      </c>
      <c r="C62" s="44"/>
      <c r="D62" s="44"/>
      <c r="E62" s="44"/>
      <c r="F62" s="44"/>
      <c r="G62" s="44"/>
      <c r="H62" s="44"/>
      <c r="I62" s="44"/>
      <c r="J62" s="44"/>
      <c r="K62" s="44"/>
      <c r="L62" s="76">
        <f>SMALL(B62:K62,1)</f>
        <v>36</v>
      </c>
      <c r="O62" s="82">
        <f>SUM(B62:J62)/L61</f>
        <v>36</v>
      </c>
      <c r="P62" s="58"/>
    </row>
    <row r="63" spans="1:16" s="47" customFormat="1" ht="9.75" customHeight="1" thickBot="1" x14ac:dyDescent="0.25">
      <c r="A63" s="55"/>
      <c r="B63" s="77" t="s">
        <v>47</v>
      </c>
      <c r="C63" s="77"/>
      <c r="D63" s="77"/>
      <c r="E63" s="77"/>
      <c r="F63" s="77"/>
      <c r="G63" s="77"/>
      <c r="H63" s="77"/>
      <c r="I63" s="77"/>
      <c r="J63" s="77"/>
      <c r="K63" s="77"/>
      <c r="L63" s="78">
        <f>SMALL(B61:J61,1)</f>
        <v>36</v>
      </c>
      <c r="M63" s="47">
        <f>COUNTIF(B63:J63,"M")</f>
        <v>0</v>
      </c>
      <c r="N63" s="47">
        <f>COUNTIF(B63:J63,"O")</f>
        <v>0</v>
      </c>
      <c r="O63" s="79"/>
      <c r="P63" s="46"/>
    </row>
    <row r="64" spans="1:16" s="47" customFormat="1" ht="9.75" customHeight="1" thickTop="1" x14ac:dyDescent="0.2">
      <c r="A64" s="74" t="s">
        <v>110</v>
      </c>
      <c r="B64" s="44">
        <v>36</v>
      </c>
      <c r="C64" s="44"/>
      <c r="D64" s="44"/>
      <c r="E64" s="44"/>
      <c r="F64" s="44"/>
      <c r="G64" s="44"/>
      <c r="H64" s="44"/>
      <c r="I64" s="44"/>
      <c r="J64" s="44"/>
      <c r="K64" s="44"/>
      <c r="L64" s="75">
        <f>COUNTIF(A64:J64,"&gt;0")</f>
        <v>1</v>
      </c>
      <c r="M64" s="45"/>
      <c r="N64" s="45"/>
      <c r="O64" s="81">
        <f>SUM(B64:J64)/L64</f>
        <v>36</v>
      </c>
      <c r="P64" s="46"/>
    </row>
    <row r="65" spans="1:16" s="47" customFormat="1" ht="9.75" customHeight="1" x14ac:dyDescent="0.2">
      <c r="A65" s="50"/>
      <c r="B65" s="44">
        <v>36</v>
      </c>
      <c r="C65" s="44"/>
      <c r="D65" s="44"/>
      <c r="E65" s="44"/>
      <c r="F65" s="44"/>
      <c r="G65" s="44"/>
      <c r="H65" s="44"/>
      <c r="I65" s="44"/>
      <c r="J65" s="44"/>
      <c r="K65" s="44"/>
      <c r="L65" s="76">
        <f>SMALL(B65:K65,1)</f>
        <v>36</v>
      </c>
      <c r="O65" s="82">
        <f>SUM(B65:J65)/L64</f>
        <v>36</v>
      </c>
      <c r="P65" s="46"/>
    </row>
    <row r="66" spans="1:16" s="47" customFormat="1" ht="9.75" customHeight="1" thickBot="1" x14ac:dyDescent="0.25">
      <c r="A66" s="55"/>
      <c r="B66" s="77" t="s">
        <v>47</v>
      </c>
      <c r="C66" s="77"/>
      <c r="D66" s="77"/>
      <c r="E66" s="77"/>
      <c r="F66" s="77"/>
      <c r="G66" s="77"/>
      <c r="H66" s="77"/>
      <c r="I66" s="77"/>
      <c r="J66" s="77"/>
      <c r="K66" s="77"/>
      <c r="L66" s="78">
        <f>SMALL(B64:J64,1)</f>
        <v>36</v>
      </c>
      <c r="M66" s="47">
        <f>COUNTIF(B66:J66,"M")</f>
        <v>0</v>
      </c>
      <c r="N66" s="47">
        <f>COUNTIF(B66:J66,"O")</f>
        <v>0</v>
      </c>
      <c r="O66" s="79"/>
      <c r="P66" s="46"/>
    </row>
    <row r="67" spans="1:16" s="47" customFormat="1" ht="9.75" customHeight="1" thickTop="1" x14ac:dyDescent="0.2">
      <c r="A67" s="74" t="s">
        <v>111</v>
      </c>
      <c r="B67" s="44">
        <v>36</v>
      </c>
      <c r="C67" s="44"/>
      <c r="D67" s="44"/>
      <c r="E67" s="44"/>
      <c r="F67" s="44"/>
      <c r="G67" s="44"/>
      <c r="H67" s="44"/>
      <c r="I67" s="44"/>
      <c r="J67" s="44"/>
      <c r="K67" s="44"/>
      <c r="L67" s="75">
        <f>COUNTIF(A67:J67,"&gt;0")</f>
        <v>1</v>
      </c>
      <c r="M67" s="45"/>
      <c r="N67" s="45"/>
      <c r="O67" s="81">
        <f>SUM(B67:J67)/L67</f>
        <v>36</v>
      </c>
      <c r="P67" s="46"/>
    </row>
    <row r="68" spans="1:16" s="47" customFormat="1" ht="9.75" customHeight="1" x14ac:dyDescent="0.2">
      <c r="A68" s="50"/>
      <c r="B68" s="44">
        <v>36</v>
      </c>
      <c r="C68" s="44"/>
      <c r="D68" s="44"/>
      <c r="E68" s="44"/>
      <c r="F68" s="44"/>
      <c r="G68" s="44"/>
      <c r="H68" s="44"/>
      <c r="I68" s="44"/>
      <c r="J68" s="44"/>
      <c r="K68" s="44"/>
      <c r="L68" s="76">
        <f>SMALL(B68:K68,1)</f>
        <v>36</v>
      </c>
      <c r="O68" s="82">
        <f>SUM(B68:J68)/L67</f>
        <v>36</v>
      </c>
      <c r="P68" s="46"/>
    </row>
    <row r="69" spans="1:16" s="47" customFormat="1" ht="9.75" customHeight="1" thickBot="1" x14ac:dyDescent="0.25">
      <c r="A69" s="55"/>
      <c r="B69" s="77" t="s">
        <v>47</v>
      </c>
      <c r="C69" s="77"/>
      <c r="D69" s="77"/>
      <c r="E69" s="77"/>
      <c r="F69" s="77"/>
      <c r="G69" s="77"/>
      <c r="H69" s="77"/>
      <c r="I69" s="77"/>
      <c r="J69" s="77"/>
      <c r="K69" s="77"/>
      <c r="L69" s="78">
        <f>SMALL(B67:J67,1)</f>
        <v>36</v>
      </c>
      <c r="M69" s="47">
        <f>COUNTIF(B69:J69,"M")</f>
        <v>0</v>
      </c>
      <c r="N69" s="47">
        <f>COUNTIF(B69:J69,"O")</f>
        <v>0</v>
      </c>
      <c r="O69" s="79"/>
      <c r="P69" s="46"/>
    </row>
    <row r="70" spans="1:16" s="47" customFormat="1" ht="9.75" customHeight="1" thickTop="1" x14ac:dyDescent="0.2">
      <c r="A70" s="74" t="s">
        <v>112</v>
      </c>
      <c r="B70" s="44">
        <v>36</v>
      </c>
      <c r="C70" s="44"/>
      <c r="D70" s="44"/>
      <c r="E70" s="44"/>
      <c r="F70" s="44"/>
      <c r="G70" s="44"/>
      <c r="H70" s="44"/>
      <c r="I70" s="44"/>
      <c r="J70" s="44"/>
      <c r="K70" s="44"/>
      <c r="L70" s="75">
        <f>COUNTIF(A70:J70,"&gt;0")</f>
        <v>1</v>
      </c>
      <c r="M70" s="45"/>
      <c r="N70" s="45"/>
      <c r="O70" s="81">
        <f>SUM(B70:J70)/L70</f>
        <v>36</v>
      </c>
      <c r="P70" s="46"/>
    </row>
    <row r="71" spans="1:16" s="47" customFormat="1" ht="9.75" customHeight="1" x14ac:dyDescent="0.2">
      <c r="A71" s="57"/>
      <c r="B71" s="44">
        <v>36</v>
      </c>
      <c r="C71" s="44"/>
      <c r="D71" s="44"/>
      <c r="E71" s="44"/>
      <c r="F71" s="44"/>
      <c r="G71" s="44"/>
      <c r="H71" s="44"/>
      <c r="I71" s="44"/>
      <c r="J71" s="44"/>
      <c r="K71" s="44"/>
      <c r="L71" s="76">
        <f>SMALL(B71:K71,1)</f>
        <v>36</v>
      </c>
      <c r="O71" s="82">
        <f>SUM(B71:J71)/L70</f>
        <v>36</v>
      </c>
      <c r="P71" s="46"/>
    </row>
    <row r="72" spans="1:16" s="47" customFormat="1" ht="9.75" customHeight="1" thickBot="1" x14ac:dyDescent="0.25">
      <c r="A72" s="59"/>
      <c r="B72" s="77" t="s">
        <v>47</v>
      </c>
      <c r="C72" s="77"/>
      <c r="D72" s="77"/>
      <c r="E72" s="77"/>
      <c r="F72" s="77"/>
      <c r="G72" s="77"/>
      <c r="H72" s="77"/>
      <c r="I72" s="77"/>
      <c r="J72" s="77"/>
      <c r="K72" s="77"/>
      <c r="L72" s="78">
        <f>SMALL(B70:J70,1)</f>
        <v>36</v>
      </c>
      <c r="M72" s="47">
        <f>COUNTIF(B72:J72,"M")</f>
        <v>0</v>
      </c>
      <c r="N72" s="47">
        <f>COUNTIF(B72:J72,"O")</f>
        <v>0</v>
      </c>
      <c r="O72" s="79"/>
      <c r="P72" s="46"/>
    </row>
    <row r="73" spans="1:16" s="47" customFormat="1" ht="9.75" customHeight="1" thickTop="1" x14ac:dyDescent="0.2">
      <c r="A73" s="56" t="s">
        <v>4</v>
      </c>
      <c r="B73" s="60">
        <f>COUNTIF(B6:B72,"B")</f>
        <v>22</v>
      </c>
      <c r="C73" s="60">
        <v>1</v>
      </c>
      <c r="D73" s="60">
        <v>1</v>
      </c>
      <c r="E73" s="60">
        <v>1</v>
      </c>
      <c r="F73" s="60">
        <v>1</v>
      </c>
      <c r="G73" s="60">
        <v>1</v>
      </c>
      <c r="H73" s="60">
        <v>1</v>
      </c>
      <c r="I73" s="60">
        <v>1</v>
      </c>
      <c r="J73" s="60">
        <v>1</v>
      </c>
      <c r="K73" s="61"/>
      <c r="L73" s="62">
        <f>SUM(L6+L12+L15+L18+L21+L24+L27+L31+L34+L37+L40+L43+L46+L49+L52+L55+L58+L61+L64+L67+L70)/21</f>
        <v>1</v>
      </c>
      <c r="M73" s="45">
        <f>SUM(M6:M72)</f>
        <v>1</v>
      </c>
      <c r="N73" s="45">
        <f>SUM(N6:N72)</f>
        <v>1</v>
      </c>
      <c r="O73" s="63">
        <f>SUM(O6+O12+O15+O18+O21+O24+O27+O31+O34+O37+O40+O43+O46+O49+O52+O55+O58+O61+O64+O67+O70)/21</f>
        <v>36</v>
      </c>
      <c r="P73" s="46"/>
    </row>
    <row r="74" spans="1:16" s="47" customFormat="1" ht="9.75" customHeight="1" x14ac:dyDescent="0.2">
      <c r="A74" s="57" t="s">
        <v>5</v>
      </c>
      <c r="B74" s="41">
        <v>22</v>
      </c>
      <c r="C74" s="41">
        <v>1</v>
      </c>
      <c r="D74" s="41">
        <v>1</v>
      </c>
      <c r="E74" s="41">
        <v>1</v>
      </c>
      <c r="F74" s="41">
        <v>1</v>
      </c>
      <c r="G74" s="41">
        <v>1</v>
      </c>
      <c r="H74" s="41">
        <v>1</v>
      </c>
      <c r="I74" s="41">
        <v>1</v>
      </c>
      <c r="J74" s="41">
        <v>1</v>
      </c>
      <c r="K74" s="41"/>
      <c r="L74" s="53"/>
      <c r="O74" s="64">
        <f>SUM(O7+O13+O16+O19+O22+O25+O28+O32+O35+O38+O41+O44+O47+O50+O53+O56+O59+O62+O65+O68+O71)/21</f>
        <v>36</v>
      </c>
      <c r="P74" s="46"/>
    </row>
    <row r="75" spans="1:16" s="47" customFormat="1" ht="9.75" customHeight="1" x14ac:dyDescent="0.2">
      <c r="A75" s="57" t="s">
        <v>72</v>
      </c>
      <c r="B75" s="41">
        <v>22</v>
      </c>
      <c r="C75" s="41">
        <v>1</v>
      </c>
      <c r="D75" s="41">
        <v>1</v>
      </c>
      <c r="E75" s="41">
        <v>1</v>
      </c>
      <c r="F75" s="41">
        <v>1</v>
      </c>
      <c r="G75" s="41">
        <v>1</v>
      </c>
      <c r="H75" s="41">
        <v>1</v>
      </c>
      <c r="I75" s="41">
        <v>1</v>
      </c>
      <c r="J75" s="41">
        <v>1</v>
      </c>
      <c r="K75" s="41"/>
      <c r="L75" s="53"/>
      <c r="O75" s="82"/>
      <c r="P75" s="46"/>
    </row>
    <row r="76" spans="1:16" s="47" customFormat="1" ht="9.75" customHeight="1" x14ac:dyDescent="0.2">
      <c r="A76" s="57" t="s">
        <v>1</v>
      </c>
      <c r="B76" s="44">
        <f>COUNTIF(B6:B72,"M")*20</f>
        <v>0</v>
      </c>
      <c r="C76" s="44">
        <f t="shared" ref="C76:J76" si="0">COUNTIF(C6:C72,"M")*20</f>
        <v>20</v>
      </c>
      <c r="D76" s="44">
        <f t="shared" si="0"/>
        <v>0</v>
      </c>
      <c r="E76" s="44">
        <f t="shared" si="0"/>
        <v>0</v>
      </c>
      <c r="F76" s="44">
        <f t="shared" si="0"/>
        <v>0</v>
      </c>
      <c r="G76" s="44">
        <f t="shared" si="0"/>
        <v>0</v>
      </c>
      <c r="H76" s="44">
        <f t="shared" si="0"/>
        <v>0</v>
      </c>
      <c r="I76" s="44">
        <f t="shared" si="0"/>
        <v>0</v>
      </c>
      <c r="J76" s="44">
        <f t="shared" si="0"/>
        <v>0</v>
      </c>
      <c r="K76" s="44"/>
      <c r="L76" s="53"/>
      <c r="M76" s="47">
        <f>SUM(B76:J76)</f>
        <v>20</v>
      </c>
      <c r="O76" s="54"/>
      <c r="P76" s="46"/>
    </row>
    <row r="77" spans="1:16" s="47" customFormat="1" ht="9.75" customHeight="1" x14ac:dyDescent="0.2">
      <c r="A77" s="57" t="s">
        <v>6</v>
      </c>
      <c r="B77" s="44">
        <f>COUNTIF(B6:B72,"O")</f>
        <v>0</v>
      </c>
      <c r="C77" s="44">
        <f>COUNTIF(C6:C54,"O")</f>
        <v>1</v>
      </c>
      <c r="D77" s="44">
        <f>COUNTIF(D6:D54,"O")</f>
        <v>0</v>
      </c>
      <c r="E77" s="44"/>
      <c r="F77" s="44">
        <v>0</v>
      </c>
      <c r="G77" s="44">
        <f>COUNTIF(G6:G54,"O")</f>
        <v>0</v>
      </c>
      <c r="H77" s="44">
        <v>0</v>
      </c>
      <c r="I77" s="44">
        <v>0</v>
      </c>
      <c r="J77" s="44">
        <f>COUNTIF(J6:J54,"O")</f>
        <v>0</v>
      </c>
      <c r="K77" s="44"/>
      <c r="L77" s="53"/>
      <c r="N77" s="47">
        <f>SUM(B77:J77)*50</f>
        <v>50</v>
      </c>
      <c r="O77" s="54"/>
      <c r="P77" s="46"/>
    </row>
    <row r="78" spans="1:16" s="47" customFormat="1" ht="9.75" customHeight="1" x14ac:dyDescent="0.2">
      <c r="A78" s="57" t="s">
        <v>14</v>
      </c>
      <c r="B78" s="65">
        <f>SUM(B7+B13+B10+B16+B19+B22+B25+B28+B32+B35+B38+B41+B44+B47+B50+B53+B56+B59+B62+B65+B68+B71)/B75</f>
        <v>36</v>
      </c>
      <c r="C78" s="65">
        <f t="shared" ref="C78:J78" si="1">SUM(C7+C13+C10+C16+C19+C22+C25+C28+C32+C35+C38+C41+C44+C47+C50+C53+C56+C59+C62+C65+C68+C71)/C75</f>
        <v>0</v>
      </c>
      <c r="D78" s="65">
        <f t="shared" si="1"/>
        <v>0</v>
      </c>
      <c r="E78" s="65">
        <f t="shared" si="1"/>
        <v>0</v>
      </c>
      <c r="F78" s="65">
        <f t="shared" si="1"/>
        <v>0</v>
      </c>
      <c r="G78" s="65">
        <f t="shared" si="1"/>
        <v>0</v>
      </c>
      <c r="H78" s="65">
        <f t="shared" si="1"/>
        <v>0</v>
      </c>
      <c r="I78" s="65">
        <f t="shared" si="1"/>
        <v>0</v>
      </c>
      <c r="J78" s="65">
        <f t="shared" si="1"/>
        <v>0</v>
      </c>
      <c r="K78" s="65"/>
      <c r="L78" s="91">
        <f>SMALL(B78:J78,1)</f>
        <v>0</v>
      </c>
      <c r="O78" s="66"/>
      <c r="P78" s="46"/>
    </row>
    <row r="79" spans="1:16" s="47" customFormat="1" ht="9.75" customHeight="1" x14ac:dyDescent="0.2">
      <c r="A79" s="57" t="s">
        <v>13</v>
      </c>
      <c r="B79" s="65">
        <f>SUM(B6+B9+B12+B15+B18+B21+B24+B27+B31+B34+B37+B40+B43+B46+B49+B52+B55+B58+B61+B64+B67+B70)/B75</f>
        <v>36</v>
      </c>
      <c r="C79" s="65">
        <f t="shared" ref="C79:J79" si="2">SUM(C6+C9+C12+C15+C18+C21+C24+C27+C31+C34+C37+C40+C43+C46+C49+C52+C55+C58+C61+C64+C67+C70)/C75</f>
        <v>0</v>
      </c>
      <c r="D79" s="65">
        <f t="shared" si="2"/>
        <v>0</v>
      </c>
      <c r="E79" s="65">
        <f t="shared" si="2"/>
        <v>0</v>
      </c>
      <c r="F79" s="65">
        <f t="shared" si="2"/>
        <v>0</v>
      </c>
      <c r="G79" s="65">
        <f t="shared" si="2"/>
        <v>0</v>
      </c>
      <c r="H79" s="65">
        <f t="shared" si="2"/>
        <v>0</v>
      </c>
      <c r="I79" s="65">
        <f t="shared" si="2"/>
        <v>0</v>
      </c>
      <c r="J79" s="65">
        <f t="shared" si="2"/>
        <v>0</v>
      </c>
      <c r="K79" s="65"/>
      <c r="L79" s="91">
        <f>SMALL(B79:J79,1)</f>
        <v>0</v>
      </c>
      <c r="O79" s="66">
        <f>M76+N77</f>
        <v>70</v>
      </c>
      <c r="P79" s="46"/>
    </row>
    <row r="80" spans="1:16" s="47" customFormat="1" ht="9.75" customHeight="1" x14ac:dyDescent="0.2">
      <c r="A80" s="57" t="s">
        <v>7</v>
      </c>
      <c r="B80" s="41">
        <f>B74/22*100</f>
        <v>100</v>
      </c>
      <c r="C80" s="41">
        <f t="shared" ref="C80:J80" si="3">C74/22*100</f>
        <v>4.5454545454545459</v>
      </c>
      <c r="D80" s="41">
        <f t="shared" si="3"/>
        <v>4.5454545454545459</v>
      </c>
      <c r="E80" s="41">
        <f t="shared" si="3"/>
        <v>4.5454545454545459</v>
      </c>
      <c r="F80" s="41">
        <f t="shared" si="3"/>
        <v>4.5454545454545459</v>
      </c>
      <c r="G80" s="41">
        <f t="shared" si="3"/>
        <v>4.5454545454545459</v>
      </c>
      <c r="H80" s="41">
        <f t="shared" si="3"/>
        <v>4.5454545454545459</v>
      </c>
      <c r="I80" s="41">
        <f t="shared" si="3"/>
        <v>4.5454545454545459</v>
      </c>
      <c r="J80" s="41">
        <f t="shared" si="3"/>
        <v>4.5454545454545459</v>
      </c>
      <c r="K80" s="41"/>
      <c r="L80" s="53">
        <f>MAX(B80:J80,1)</f>
        <v>100</v>
      </c>
      <c r="O80" s="66"/>
      <c r="P80" s="46"/>
    </row>
    <row r="81" spans="1:16" s="47" customFormat="1" ht="9.75" customHeight="1" x14ac:dyDescent="0.2">
      <c r="A81" s="57" t="s">
        <v>8</v>
      </c>
      <c r="B81" s="41">
        <v>0</v>
      </c>
      <c r="C81" s="44">
        <v>2</v>
      </c>
      <c r="D81" s="44">
        <v>0</v>
      </c>
      <c r="E81" s="44"/>
      <c r="F81" s="44">
        <v>0</v>
      </c>
      <c r="G81" s="44">
        <v>2</v>
      </c>
      <c r="H81" s="44">
        <v>0</v>
      </c>
      <c r="I81" s="44">
        <v>0</v>
      </c>
      <c r="J81" s="44">
        <v>2</v>
      </c>
      <c r="K81" s="44"/>
      <c r="L81" s="67"/>
      <c r="P81" s="46"/>
    </row>
    <row r="82" spans="1:16" s="47" customFormat="1" ht="9.75" customHeight="1" x14ac:dyDescent="0.2">
      <c r="A82" s="68" t="s">
        <v>15</v>
      </c>
      <c r="B82" s="70">
        <v>0</v>
      </c>
      <c r="C82" s="70">
        <v>0</v>
      </c>
      <c r="D82" s="70">
        <v>0</v>
      </c>
      <c r="E82" s="70">
        <v>0</v>
      </c>
      <c r="F82" s="70">
        <v>0</v>
      </c>
      <c r="G82" s="70">
        <v>0</v>
      </c>
      <c r="H82" s="70">
        <v>0</v>
      </c>
      <c r="I82" s="70">
        <v>0</v>
      </c>
      <c r="J82" s="70">
        <v>0</v>
      </c>
      <c r="K82" s="71"/>
      <c r="L82" s="69"/>
      <c r="M82" s="72"/>
      <c r="N82" s="72"/>
      <c r="O82" s="72"/>
      <c r="P82" s="46"/>
    </row>
    <row r="83" spans="1:16" ht="9.75" customHeight="1" x14ac:dyDescent="0.2"/>
    <row r="84" spans="1:16" ht="9.75" customHeight="1" x14ac:dyDescent="0.2"/>
    <row r="85" spans="1:16" ht="9.75" customHeight="1" x14ac:dyDescent="0.2"/>
    <row r="86" spans="1:16" ht="9.75" customHeight="1" x14ac:dyDescent="0.2"/>
    <row r="87" spans="1:16" ht="9.75" customHeight="1" x14ac:dyDescent="0.2"/>
    <row r="88" spans="1:16" ht="9.75" customHeight="1" x14ac:dyDescent="0.2"/>
    <row r="89" spans="1:16" ht="9.75" customHeight="1" x14ac:dyDescent="0.2"/>
  </sheetData>
  <mergeCells count="2">
    <mergeCell ref="F19:H19"/>
    <mergeCell ref="B1:O4"/>
  </mergeCells>
  <phoneticPr fontId="0" type="noConversion"/>
  <printOptions gridLines="1"/>
  <pageMargins left="1.299212598425197" right="0.19685039370078741" top="0.74803149606299213" bottom="0.74803149606299213" header="0.31496062992125984" footer="0.31496062992125984"/>
  <pageSetup paperSize="9" scale="91" fitToWidth="0" orientation="portrait" cellComments="asDisplayed" errors="blank"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0"/>
  <sheetViews>
    <sheetView zoomScaleNormal="100" workbookViewId="0">
      <pane xSplit="1" ySplit="2" topLeftCell="B3" activePane="bottomRight" state="frozen"/>
      <selection pane="topRight" activeCell="B1" sqref="B1"/>
      <selection pane="bottomLeft" activeCell="A3" sqref="A3"/>
      <selection pane="bottomRight" activeCell="A2" sqref="A2:K12"/>
    </sheetView>
  </sheetViews>
  <sheetFormatPr defaultRowHeight="11.25" x14ac:dyDescent="0.2"/>
  <cols>
    <col min="1" max="1" width="5.7109375" style="4" customWidth="1"/>
    <col min="2" max="3" width="3.85546875" style="4" hidden="1" customWidth="1"/>
    <col min="4" max="9" width="4" style="3" hidden="1" customWidth="1"/>
    <col min="10" max="12" width="4" style="3" customWidth="1"/>
    <col min="13" max="13" width="4.140625" style="3" customWidth="1"/>
    <col min="14" max="19" width="4" style="3" customWidth="1"/>
    <col min="20" max="22" width="4" style="3" hidden="1" customWidth="1"/>
    <col min="23" max="24" width="4" style="2" hidden="1" customWidth="1"/>
    <col min="25" max="30" width="4" style="2" customWidth="1"/>
    <col min="31" max="31" width="4" style="2" bestFit="1" customWidth="1"/>
    <col min="32" max="50" width="4" style="2" customWidth="1"/>
    <col min="51" max="16384" width="9.140625" style="2"/>
  </cols>
  <sheetData>
    <row r="1" spans="1:35" x14ac:dyDescent="0.2">
      <c r="B1" s="96" t="s">
        <v>77</v>
      </c>
      <c r="C1" s="97"/>
      <c r="D1" s="97"/>
      <c r="E1" s="97"/>
      <c r="F1" s="97"/>
      <c r="G1" s="97"/>
      <c r="H1" s="97"/>
      <c r="I1" s="97"/>
      <c r="J1" s="97"/>
      <c r="K1" s="97"/>
      <c r="L1" s="97"/>
      <c r="M1" s="97"/>
      <c r="N1" s="97"/>
      <c r="O1" s="97"/>
      <c r="P1" s="97"/>
      <c r="Q1" s="97"/>
      <c r="R1" s="97"/>
      <c r="S1" s="97"/>
      <c r="T1" s="97"/>
      <c r="U1" s="97"/>
      <c r="V1" s="97"/>
      <c r="W1" s="97"/>
      <c r="X1" s="97"/>
      <c r="Y1" s="97"/>
      <c r="Z1" s="97"/>
    </row>
    <row r="2" spans="1:35" x14ac:dyDescent="0.2">
      <c r="A2" s="27">
        <v>2025</v>
      </c>
      <c r="B2" s="27" t="s">
        <v>78</v>
      </c>
      <c r="C2" s="27" t="s">
        <v>62</v>
      </c>
      <c r="D2" s="23" t="s">
        <v>24</v>
      </c>
      <c r="E2" s="23" t="s">
        <v>25</v>
      </c>
      <c r="F2" s="23" t="s">
        <v>26</v>
      </c>
      <c r="G2" s="23" t="s">
        <v>80</v>
      </c>
      <c r="H2" s="23" t="s">
        <v>27</v>
      </c>
      <c r="I2" s="23" t="s">
        <v>28</v>
      </c>
      <c r="J2" s="27" t="s">
        <v>29</v>
      </c>
      <c r="K2" s="27" t="s">
        <v>30</v>
      </c>
      <c r="L2" s="23" t="s">
        <v>31</v>
      </c>
      <c r="M2" s="23" t="s">
        <v>74</v>
      </c>
      <c r="N2" s="23" t="s">
        <v>32</v>
      </c>
      <c r="O2" s="23" t="s">
        <v>33</v>
      </c>
      <c r="P2" s="23" t="s">
        <v>34</v>
      </c>
      <c r="Q2" s="23" t="s">
        <v>34</v>
      </c>
      <c r="R2" s="23" t="s">
        <v>76</v>
      </c>
      <c r="S2" s="23" t="s">
        <v>37</v>
      </c>
      <c r="T2" s="23" t="s">
        <v>35</v>
      </c>
      <c r="U2" s="23" t="s">
        <v>39</v>
      </c>
      <c r="V2" s="3" t="s">
        <v>36</v>
      </c>
      <c r="W2" s="3" t="s">
        <v>40</v>
      </c>
      <c r="X2" s="3" t="s">
        <v>41</v>
      </c>
      <c r="Y2" s="3" t="s">
        <v>42</v>
      </c>
      <c r="Z2" s="3" t="s">
        <v>38</v>
      </c>
      <c r="AA2" s="3" t="s">
        <v>43</v>
      </c>
      <c r="AB2" s="23" t="s">
        <v>52</v>
      </c>
      <c r="AC2" s="23" t="s">
        <v>53</v>
      </c>
      <c r="AD2" s="23" t="s">
        <v>54</v>
      </c>
      <c r="AE2" s="23" t="s">
        <v>55</v>
      </c>
      <c r="AF2" s="23" t="s">
        <v>56</v>
      </c>
      <c r="AG2" s="23" t="s">
        <v>57</v>
      </c>
      <c r="AH2" s="23" t="s">
        <v>58</v>
      </c>
      <c r="AI2" s="23" t="s">
        <v>59</v>
      </c>
    </row>
    <row r="3" spans="1:35" x14ac:dyDescent="0.2">
      <c r="A3" s="27" t="s">
        <v>17</v>
      </c>
      <c r="B3" s="30">
        <v>25.5</v>
      </c>
      <c r="C3" s="30">
        <v>25.5</v>
      </c>
      <c r="D3" s="30">
        <v>25.5</v>
      </c>
      <c r="E3" s="30">
        <v>25.5</v>
      </c>
      <c r="F3" s="30">
        <v>25.5</v>
      </c>
      <c r="G3" s="30">
        <v>25.5</v>
      </c>
      <c r="H3" s="30">
        <v>25.5</v>
      </c>
      <c r="I3" s="30">
        <v>25.5</v>
      </c>
      <c r="J3" s="30">
        <v>25.5</v>
      </c>
      <c r="K3" s="30">
        <v>25.5</v>
      </c>
      <c r="L3" s="30">
        <v>25.5</v>
      </c>
      <c r="M3" s="30">
        <v>25.5</v>
      </c>
      <c r="N3" s="30">
        <v>25.5</v>
      </c>
      <c r="O3" s="30">
        <v>25.5</v>
      </c>
      <c r="P3" s="30">
        <v>25.5</v>
      </c>
      <c r="Q3" s="30">
        <v>25.5</v>
      </c>
      <c r="R3" s="30">
        <v>25.5</v>
      </c>
      <c r="S3" s="30">
        <v>25.5</v>
      </c>
      <c r="T3" s="23"/>
      <c r="U3" s="23"/>
      <c r="V3" s="23"/>
      <c r="W3" s="23"/>
      <c r="X3" s="23"/>
      <c r="Y3" s="30">
        <v>25.5</v>
      </c>
      <c r="Z3" s="23"/>
      <c r="AA3" s="23"/>
      <c r="AB3" s="23"/>
      <c r="AC3" s="23"/>
      <c r="AD3" s="23"/>
      <c r="AE3" s="23"/>
      <c r="AF3" s="23"/>
      <c r="AG3" s="23"/>
      <c r="AH3" s="23"/>
      <c r="AI3" s="23"/>
    </row>
    <row r="4" spans="1:35" hidden="1" x14ac:dyDescent="0.2">
      <c r="A4" s="27" t="s">
        <v>22</v>
      </c>
      <c r="B4" s="30"/>
      <c r="C4" s="30"/>
      <c r="D4" s="30"/>
      <c r="E4" s="30"/>
      <c r="F4" s="30">
        <v>33.299999999999997</v>
      </c>
      <c r="G4" s="30">
        <v>25.1</v>
      </c>
      <c r="H4" s="30">
        <v>25.1</v>
      </c>
      <c r="I4" s="30">
        <v>25.1</v>
      </c>
      <c r="J4" s="30">
        <v>25.1</v>
      </c>
      <c r="K4" s="30">
        <v>25.1</v>
      </c>
      <c r="L4" s="30">
        <v>25.1</v>
      </c>
      <c r="M4" s="30">
        <v>25.1</v>
      </c>
      <c r="N4" s="30">
        <v>25.1</v>
      </c>
      <c r="O4" s="30">
        <v>25.1</v>
      </c>
      <c r="P4" s="30">
        <v>25.1</v>
      </c>
      <c r="Q4" s="30">
        <v>25.1</v>
      </c>
      <c r="R4" s="30">
        <v>25.1</v>
      </c>
      <c r="S4" s="30">
        <v>25.1</v>
      </c>
      <c r="T4" s="23"/>
      <c r="U4" s="23"/>
      <c r="V4" s="23"/>
      <c r="W4" s="23"/>
      <c r="X4" s="23"/>
      <c r="Y4" s="30">
        <v>25.1</v>
      </c>
      <c r="Z4" s="23"/>
      <c r="AA4" s="23"/>
      <c r="AB4" s="23"/>
      <c r="AC4" s="23"/>
      <c r="AD4" s="23"/>
      <c r="AE4" s="23"/>
      <c r="AF4" s="23"/>
      <c r="AG4" s="23"/>
      <c r="AH4" s="23"/>
      <c r="AI4" s="23"/>
    </row>
    <row r="5" spans="1:35" hidden="1" x14ac:dyDescent="0.2">
      <c r="A5" s="27" t="s">
        <v>21</v>
      </c>
      <c r="B5" s="30"/>
      <c r="C5" s="30"/>
      <c r="D5" s="30"/>
      <c r="E5" s="30"/>
      <c r="F5" s="30">
        <v>29.8</v>
      </c>
      <c r="G5" s="30">
        <v>33.299999999999997</v>
      </c>
      <c r="H5" s="30">
        <v>33.299999999999997</v>
      </c>
      <c r="I5" s="30">
        <v>33.299999999999997</v>
      </c>
      <c r="J5" s="30">
        <v>33.299999999999997</v>
      </c>
      <c r="K5" s="30">
        <v>33.299999999999997</v>
      </c>
      <c r="L5" s="30">
        <v>33.299999999999997</v>
      </c>
      <c r="M5" s="30">
        <v>33.299999999999997</v>
      </c>
      <c r="N5" s="30">
        <v>33.299999999999997</v>
      </c>
      <c r="O5" s="30">
        <v>33.299999999999997</v>
      </c>
      <c r="P5" s="30">
        <v>33.299999999999997</v>
      </c>
      <c r="Q5" s="30">
        <v>33.299999999999997</v>
      </c>
      <c r="R5" s="30">
        <v>33.299999999999997</v>
      </c>
      <c r="S5" s="30">
        <v>33.299999999999997</v>
      </c>
      <c r="T5" s="23"/>
      <c r="U5" s="23"/>
      <c r="V5" s="23"/>
      <c r="W5" s="23"/>
      <c r="X5" s="23"/>
      <c r="Y5" s="30">
        <v>33.299999999999997</v>
      </c>
      <c r="Z5" s="23"/>
      <c r="AA5" s="23"/>
      <c r="AB5" s="23"/>
      <c r="AC5" s="23"/>
      <c r="AD5" s="23"/>
      <c r="AE5" s="23"/>
      <c r="AF5" s="23"/>
      <c r="AG5" s="23"/>
      <c r="AH5" s="23"/>
      <c r="AI5" s="23"/>
    </row>
    <row r="6" spans="1:35" x14ac:dyDescent="0.2">
      <c r="A6" s="27" t="s">
        <v>18</v>
      </c>
      <c r="B6" s="30">
        <v>26.8</v>
      </c>
      <c r="C6" s="30">
        <v>26.8</v>
      </c>
      <c r="D6" s="30">
        <v>26.8</v>
      </c>
      <c r="E6" s="30">
        <v>26.8</v>
      </c>
      <c r="F6" s="30">
        <v>27.4</v>
      </c>
      <c r="G6" s="30">
        <v>27.4</v>
      </c>
      <c r="H6" s="30">
        <v>27.4</v>
      </c>
      <c r="I6" s="30">
        <v>27.8</v>
      </c>
      <c r="J6" s="30">
        <v>27.8</v>
      </c>
      <c r="K6" s="30">
        <v>27.8</v>
      </c>
      <c r="L6" s="30">
        <v>25.5</v>
      </c>
      <c r="M6" s="30">
        <v>25.5</v>
      </c>
      <c r="N6" s="30">
        <v>25.5</v>
      </c>
      <c r="O6" s="30">
        <v>26.6</v>
      </c>
      <c r="P6" s="30">
        <v>25.5</v>
      </c>
      <c r="Q6" s="30">
        <v>26.6</v>
      </c>
      <c r="R6" s="30">
        <v>26.6</v>
      </c>
      <c r="S6" s="30">
        <v>26.7</v>
      </c>
      <c r="T6" s="23"/>
      <c r="U6" s="23"/>
      <c r="V6" s="23"/>
      <c r="W6" s="23"/>
      <c r="X6" s="23"/>
      <c r="Y6" s="30">
        <v>27.1</v>
      </c>
      <c r="Z6" s="23"/>
      <c r="AA6" s="23"/>
      <c r="AB6" s="23"/>
      <c r="AC6" s="23"/>
      <c r="AD6" s="23"/>
      <c r="AE6" s="23"/>
      <c r="AF6" s="23"/>
      <c r="AG6" s="23"/>
      <c r="AH6" s="23"/>
      <c r="AI6" s="23"/>
    </row>
    <row r="7" spans="1:35" hidden="1" x14ac:dyDescent="0.2">
      <c r="A7" s="27" t="s">
        <v>16</v>
      </c>
      <c r="B7" s="30"/>
      <c r="C7" s="30"/>
      <c r="D7" s="30"/>
      <c r="E7" s="30"/>
      <c r="F7" s="30">
        <v>24.2</v>
      </c>
      <c r="G7" s="30">
        <v>25.8</v>
      </c>
      <c r="H7" s="30">
        <v>25.8</v>
      </c>
      <c r="I7" s="30">
        <v>25.8</v>
      </c>
      <c r="J7" s="30">
        <v>25.8</v>
      </c>
      <c r="K7" s="30">
        <v>25.8</v>
      </c>
      <c r="L7" s="30">
        <v>25.8</v>
      </c>
      <c r="M7" s="30">
        <v>25.8</v>
      </c>
      <c r="N7" s="30">
        <v>25.8</v>
      </c>
      <c r="O7" s="30">
        <v>25.8</v>
      </c>
      <c r="P7" s="30">
        <v>25.8</v>
      </c>
      <c r="Q7" s="30">
        <v>25.8</v>
      </c>
      <c r="R7" s="30">
        <v>25.8</v>
      </c>
      <c r="S7" s="30">
        <v>25.8</v>
      </c>
      <c r="T7" s="23"/>
      <c r="U7" s="23"/>
      <c r="V7" s="23"/>
      <c r="W7" s="23"/>
      <c r="X7" s="23"/>
      <c r="Y7" s="30">
        <v>25.8</v>
      </c>
      <c r="Z7" s="23"/>
      <c r="AA7" s="23"/>
      <c r="AB7" s="23"/>
      <c r="AC7" s="23"/>
      <c r="AD7" s="23"/>
      <c r="AE7" s="23"/>
      <c r="AF7" s="23"/>
      <c r="AG7" s="23"/>
      <c r="AH7" s="23"/>
      <c r="AI7" s="23"/>
    </row>
    <row r="8" spans="1:35" x14ac:dyDescent="0.2">
      <c r="A8" s="27" t="s">
        <v>19</v>
      </c>
      <c r="B8" s="30">
        <v>26.5</v>
      </c>
      <c r="C8" s="30">
        <v>26.5</v>
      </c>
      <c r="D8" s="30">
        <v>26.5</v>
      </c>
      <c r="E8" s="30">
        <v>26.5</v>
      </c>
      <c r="F8" s="30">
        <v>26.5</v>
      </c>
      <c r="G8" s="30">
        <v>26.5</v>
      </c>
      <c r="H8" s="30">
        <v>26.5</v>
      </c>
      <c r="I8" s="30">
        <v>26.5</v>
      </c>
      <c r="J8" s="30">
        <v>26.5</v>
      </c>
      <c r="K8" s="30">
        <v>26.5</v>
      </c>
      <c r="L8" s="30">
        <v>26.5</v>
      </c>
      <c r="M8" s="30">
        <v>26.5</v>
      </c>
      <c r="N8" s="30">
        <v>26.5</v>
      </c>
      <c r="O8" s="30">
        <v>26.5</v>
      </c>
      <c r="P8" s="30">
        <v>26.5</v>
      </c>
      <c r="Q8" s="30">
        <v>26.5</v>
      </c>
      <c r="R8" s="30">
        <v>26.5</v>
      </c>
      <c r="S8" s="30">
        <v>26.5</v>
      </c>
      <c r="T8" s="23"/>
      <c r="U8" s="23"/>
      <c r="V8" s="23"/>
      <c r="W8" s="23"/>
      <c r="X8" s="23"/>
      <c r="Y8" s="30">
        <v>26.5</v>
      </c>
      <c r="Z8" s="23"/>
      <c r="AA8" s="23"/>
      <c r="AB8" s="23"/>
      <c r="AC8" s="23"/>
      <c r="AD8" s="23"/>
      <c r="AE8" s="23"/>
      <c r="AF8" s="23"/>
      <c r="AG8" s="23"/>
      <c r="AH8" s="23"/>
      <c r="AI8" s="23"/>
    </row>
    <row r="9" spans="1:35" x14ac:dyDescent="0.2">
      <c r="A9" s="27" t="s">
        <v>60</v>
      </c>
      <c r="B9" s="30">
        <v>13</v>
      </c>
      <c r="C9" s="30">
        <v>13</v>
      </c>
      <c r="D9" s="30">
        <v>13</v>
      </c>
      <c r="E9" s="30">
        <v>13</v>
      </c>
      <c r="F9" s="30">
        <v>13</v>
      </c>
      <c r="G9" s="30">
        <v>13</v>
      </c>
      <c r="H9" s="30">
        <v>13</v>
      </c>
      <c r="I9" s="30">
        <v>13</v>
      </c>
      <c r="J9" s="30">
        <v>13</v>
      </c>
      <c r="K9" s="30">
        <v>12.9</v>
      </c>
      <c r="L9" s="30">
        <v>13.1</v>
      </c>
      <c r="M9" s="30">
        <v>13.1</v>
      </c>
      <c r="N9" s="30">
        <v>13.1</v>
      </c>
      <c r="O9" s="30">
        <v>13</v>
      </c>
      <c r="P9" s="30">
        <v>13.1</v>
      </c>
      <c r="Q9" s="30">
        <v>13</v>
      </c>
      <c r="R9" s="30">
        <v>13</v>
      </c>
      <c r="S9" s="30">
        <v>13</v>
      </c>
      <c r="T9" s="23"/>
      <c r="U9" s="23"/>
      <c r="V9" s="23"/>
      <c r="W9" s="23"/>
      <c r="X9" s="23"/>
      <c r="Y9" s="30">
        <v>13</v>
      </c>
      <c r="Z9" s="23"/>
      <c r="AA9" s="23"/>
      <c r="AB9" s="23"/>
      <c r="AC9" s="23"/>
      <c r="AD9" s="23"/>
      <c r="AE9" s="23"/>
      <c r="AF9" s="23"/>
      <c r="AG9" s="23"/>
      <c r="AH9" s="23"/>
      <c r="AI9" s="23"/>
    </row>
    <row r="10" spans="1:35" x14ac:dyDescent="0.2">
      <c r="A10" s="27" t="s">
        <v>20</v>
      </c>
      <c r="B10" s="30">
        <v>8.4</v>
      </c>
      <c r="C10" s="30">
        <v>8.4</v>
      </c>
      <c r="D10" s="30">
        <v>8.4</v>
      </c>
      <c r="E10" s="30">
        <v>8.4</v>
      </c>
      <c r="F10" s="30">
        <v>8.4</v>
      </c>
      <c r="G10" s="30">
        <v>9.1999999999999993</v>
      </c>
      <c r="H10" s="30">
        <v>9.1999999999999993</v>
      </c>
      <c r="I10" s="30">
        <v>9.1999999999999993</v>
      </c>
      <c r="J10" s="30">
        <v>9.1999999999999993</v>
      </c>
      <c r="K10" s="30">
        <v>9.1999999999999993</v>
      </c>
      <c r="L10" s="30">
        <v>8.1</v>
      </c>
      <c r="M10" s="30">
        <v>8.1</v>
      </c>
      <c r="N10" s="30">
        <v>8.1</v>
      </c>
      <c r="O10" s="30">
        <v>8</v>
      </c>
      <c r="P10" s="30">
        <v>8.1</v>
      </c>
      <c r="Q10" s="30">
        <v>7.9</v>
      </c>
      <c r="R10" s="30">
        <v>7.9</v>
      </c>
      <c r="S10" s="30">
        <v>8.3000000000000007</v>
      </c>
      <c r="T10" s="23"/>
      <c r="U10" s="23"/>
      <c r="V10" s="23"/>
      <c r="W10" s="23"/>
      <c r="X10" s="23"/>
      <c r="Y10" s="30">
        <v>8.3000000000000007</v>
      </c>
      <c r="Z10" s="23"/>
      <c r="AA10" s="23"/>
      <c r="AB10" s="23"/>
      <c r="AC10" s="23"/>
      <c r="AD10" s="23"/>
      <c r="AE10" s="23"/>
      <c r="AF10" s="23"/>
      <c r="AG10" s="23"/>
      <c r="AH10" s="23"/>
      <c r="AI10" s="23"/>
    </row>
    <row r="11" spans="1:35" x14ac:dyDescent="0.2">
      <c r="A11" s="27" t="s">
        <v>61</v>
      </c>
      <c r="B11" s="30">
        <v>21.6</v>
      </c>
      <c r="C11" s="30">
        <v>21.6</v>
      </c>
      <c r="D11" s="30">
        <v>21.6</v>
      </c>
      <c r="E11" s="30">
        <v>21.6</v>
      </c>
      <c r="F11" s="30">
        <v>22.3</v>
      </c>
      <c r="G11" s="30">
        <v>22.1</v>
      </c>
      <c r="H11" s="30">
        <v>22.1</v>
      </c>
      <c r="I11" s="30">
        <v>22.2</v>
      </c>
      <c r="J11" s="30">
        <v>22.2</v>
      </c>
      <c r="K11" s="30">
        <v>22.3</v>
      </c>
      <c r="L11" s="30">
        <v>21.8</v>
      </c>
      <c r="M11" s="30">
        <v>21.8</v>
      </c>
      <c r="N11" s="30">
        <v>21.8</v>
      </c>
      <c r="O11" s="30">
        <v>22.5</v>
      </c>
      <c r="P11" s="30">
        <v>21.8</v>
      </c>
      <c r="Q11" s="30">
        <v>23.1</v>
      </c>
      <c r="R11" s="30">
        <v>23.1</v>
      </c>
      <c r="S11" s="30">
        <v>22.7</v>
      </c>
      <c r="T11" s="23"/>
      <c r="U11" s="23"/>
      <c r="V11" s="23"/>
      <c r="W11" s="23"/>
      <c r="X11" s="23"/>
      <c r="Y11" s="30">
        <v>22.8</v>
      </c>
      <c r="Z11" s="23"/>
      <c r="AC11" s="23"/>
      <c r="AD11" s="23"/>
      <c r="AE11" s="23"/>
      <c r="AF11" s="23"/>
      <c r="AG11" s="23"/>
      <c r="AH11" s="23"/>
      <c r="AI11" s="23"/>
    </row>
    <row r="12" spans="1:35" x14ac:dyDescent="0.2">
      <c r="A12" s="27" t="s">
        <v>73</v>
      </c>
      <c r="B12" s="30">
        <v>20.2</v>
      </c>
      <c r="C12" s="30">
        <v>20.2</v>
      </c>
      <c r="D12" s="30">
        <v>20.2</v>
      </c>
      <c r="E12" s="30">
        <v>20.2</v>
      </c>
      <c r="F12" s="30">
        <v>20.2</v>
      </c>
      <c r="G12" s="30">
        <v>20.2</v>
      </c>
      <c r="H12" s="30">
        <v>20.2</v>
      </c>
      <c r="I12" s="30">
        <v>20.2</v>
      </c>
      <c r="J12" s="30">
        <v>20.2</v>
      </c>
      <c r="K12" s="30">
        <v>20.2</v>
      </c>
      <c r="L12" s="30">
        <v>18.8</v>
      </c>
      <c r="M12" s="30">
        <v>18.8</v>
      </c>
      <c r="N12" s="30">
        <v>18.8</v>
      </c>
      <c r="O12" s="30">
        <v>19.3</v>
      </c>
      <c r="P12" s="30">
        <v>18.8</v>
      </c>
      <c r="Q12" s="30">
        <v>19.3</v>
      </c>
      <c r="R12" s="30">
        <v>19.3</v>
      </c>
      <c r="S12" s="30">
        <v>20.2</v>
      </c>
      <c r="T12" s="23"/>
      <c r="U12" s="23"/>
      <c r="V12" s="23"/>
      <c r="W12" s="23"/>
      <c r="X12" s="23"/>
      <c r="Y12" s="30">
        <v>20.2</v>
      </c>
      <c r="Z12" s="23"/>
      <c r="AC12" s="23"/>
      <c r="AD12" s="23"/>
      <c r="AE12" s="23"/>
      <c r="AF12" s="23"/>
      <c r="AG12" s="23"/>
      <c r="AH12" s="23"/>
      <c r="AI12" s="23"/>
    </row>
    <row r="13" spans="1:35" x14ac:dyDescent="0.2">
      <c r="D13" s="2"/>
      <c r="E13" s="2"/>
      <c r="G13" s="30"/>
      <c r="H13" s="2"/>
      <c r="N13" s="23"/>
      <c r="O13" s="23"/>
      <c r="U13" s="23"/>
      <c r="AA13" s="23"/>
    </row>
    <row r="14" spans="1:35" ht="12.75" x14ac:dyDescent="0.2">
      <c r="A14" s="22" t="s">
        <v>44</v>
      </c>
      <c r="B14" s="22"/>
      <c r="C14" s="22"/>
      <c r="D14"/>
      <c r="E14"/>
      <c r="F14"/>
      <c r="G14"/>
      <c r="H14"/>
      <c r="I14"/>
      <c r="J14"/>
      <c r="K14"/>
      <c r="L14"/>
      <c r="M14"/>
      <c r="N14"/>
      <c r="O14"/>
      <c r="P14"/>
      <c r="Q14"/>
      <c r="R14"/>
      <c r="S14"/>
      <c r="T14"/>
      <c r="U14"/>
      <c r="V14"/>
      <c r="W14"/>
      <c r="X14"/>
      <c r="Y14"/>
      <c r="Z14"/>
      <c r="AA14"/>
    </row>
    <row r="15" spans="1:35" ht="12.75" x14ac:dyDescent="0.2">
      <c r="A15" s="21" t="s">
        <v>45</v>
      </c>
      <c r="B15" s="21"/>
      <c r="C15" s="21"/>
      <c r="D15"/>
      <c r="E15"/>
      <c r="F15"/>
      <c r="G15"/>
      <c r="H15"/>
      <c r="I15"/>
      <c r="J15"/>
      <c r="K15"/>
      <c r="L15"/>
      <c r="M15"/>
      <c r="N15"/>
      <c r="O15"/>
      <c r="P15"/>
      <c r="Q15"/>
      <c r="R15"/>
      <c r="S15"/>
      <c r="T15"/>
      <c r="U15"/>
      <c r="V15"/>
      <c r="W15"/>
      <c r="X15"/>
      <c r="Y15"/>
      <c r="Z15"/>
      <c r="AA15"/>
    </row>
    <row r="16" spans="1:35" ht="12.75" x14ac:dyDescent="0.2">
      <c r="A16" s="26" t="s">
        <v>46</v>
      </c>
      <c r="B16" s="26"/>
      <c r="C16" s="26"/>
      <c r="D16"/>
      <c r="E16"/>
      <c r="F16"/>
      <c r="G16"/>
      <c r="H16"/>
      <c r="I16"/>
      <c r="J16"/>
      <c r="K16"/>
      <c r="L16"/>
      <c r="M16"/>
      <c r="N16"/>
      <c r="O16"/>
      <c r="P16"/>
      <c r="Q16"/>
      <c r="R16"/>
      <c r="S16"/>
      <c r="T16"/>
      <c r="U16"/>
      <c r="V16"/>
      <c r="W16"/>
      <c r="X16"/>
      <c r="Y16"/>
      <c r="Z16"/>
      <c r="AA16"/>
    </row>
    <row r="17" spans="1:27" ht="13.5" thickBot="1" x14ac:dyDescent="0.25">
      <c r="A17" s="5"/>
      <c r="B17" s="5"/>
      <c r="C17" s="5"/>
      <c r="D17"/>
      <c r="E17"/>
      <c r="F17"/>
      <c r="G17"/>
      <c r="H17"/>
      <c r="I17"/>
      <c r="J17"/>
      <c r="K17"/>
      <c r="L17"/>
      <c r="M17"/>
      <c r="N17"/>
      <c r="O17"/>
      <c r="P17"/>
      <c r="Q17"/>
      <c r="R17"/>
      <c r="Y17"/>
      <c r="Z17"/>
      <c r="AA17"/>
    </row>
    <row r="18" spans="1:27" ht="13.5" thickTop="1" x14ac:dyDescent="0.2">
      <c r="A18" s="6"/>
      <c r="B18" s="2"/>
      <c r="C18" s="2"/>
      <c r="D18"/>
      <c r="E18"/>
      <c r="F18"/>
      <c r="G18"/>
      <c r="H18"/>
      <c r="I18"/>
      <c r="J18"/>
      <c r="K18"/>
      <c r="L18"/>
      <c r="M18"/>
      <c r="N18"/>
      <c r="O18"/>
      <c r="P18"/>
      <c r="Q18"/>
      <c r="R18"/>
      <c r="Y18"/>
      <c r="Z18"/>
      <c r="AA18"/>
    </row>
    <row r="19" spans="1:27" ht="12.75" x14ac:dyDescent="0.2">
      <c r="A19" s="7"/>
      <c r="B19" s="2"/>
      <c r="C19" s="2"/>
      <c r="D19"/>
      <c r="E19"/>
      <c r="F19"/>
      <c r="G19"/>
      <c r="H19"/>
      <c r="I19"/>
      <c r="J19"/>
      <c r="K19"/>
      <c r="L19"/>
      <c r="M19"/>
      <c r="N19"/>
      <c r="O19"/>
      <c r="P19"/>
      <c r="Q19"/>
      <c r="R19"/>
      <c r="Y19"/>
      <c r="Z19"/>
      <c r="AA19"/>
    </row>
    <row r="20" spans="1:27" ht="12.75" x14ac:dyDescent="0.2">
      <c r="A20" s="7"/>
      <c r="B20" s="2"/>
      <c r="C20" s="2"/>
      <c r="D20"/>
      <c r="E20"/>
      <c r="F20"/>
      <c r="G20"/>
      <c r="H20"/>
      <c r="I20"/>
      <c r="J20"/>
      <c r="K20"/>
      <c r="L20"/>
      <c r="M20"/>
      <c r="N20"/>
      <c r="O20"/>
      <c r="P20"/>
      <c r="Q20"/>
      <c r="R20"/>
      <c r="Y20"/>
      <c r="Z20"/>
      <c r="AA20"/>
    </row>
    <row r="21" spans="1:27" ht="12.75" x14ac:dyDescent="0.2">
      <c r="A21" s="7"/>
      <c r="B21" s="2"/>
      <c r="C21" s="2"/>
      <c r="D21"/>
      <c r="E21"/>
      <c r="F21"/>
      <c r="G21"/>
      <c r="H21"/>
      <c r="I21"/>
      <c r="J21"/>
      <c r="K21"/>
      <c r="L21"/>
      <c r="M21"/>
      <c r="N21"/>
      <c r="O21"/>
      <c r="P21"/>
      <c r="Q21"/>
      <c r="R21"/>
      <c r="Y21"/>
      <c r="Z21"/>
      <c r="AA21"/>
    </row>
    <row r="22" spans="1:27" ht="12.75" x14ac:dyDescent="0.2">
      <c r="A22" s="7"/>
      <c r="B22" s="2"/>
      <c r="C22" s="2"/>
      <c r="D22"/>
      <c r="E22"/>
      <c r="F22"/>
      <c r="G22"/>
      <c r="H22"/>
      <c r="I22"/>
      <c r="J22"/>
      <c r="K22"/>
      <c r="L22"/>
      <c r="M22"/>
      <c r="N22"/>
      <c r="O22"/>
      <c r="P22"/>
      <c r="Q22"/>
      <c r="R22"/>
      <c r="Y22"/>
      <c r="Z22"/>
      <c r="AA22"/>
    </row>
    <row r="23" spans="1:27" ht="12.75" x14ac:dyDescent="0.2">
      <c r="A23" s="7"/>
      <c r="B23" s="2"/>
      <c r="C23" s="2"/>
      <c r="D23"/>
      <c r="E23"/>
      <c r="F23"/>
      <c r="G23"/>
      <c r="H23"/>
      <c r="I23"/>
      <c r="J23"/>
      <c r="K23"/>
      <c r="L23"/>
      <c r="M23"/>
      <c r="N23"/>
      <c r="O23"/>
      <c r="P23"/>
      <c r="Q23"/>
      <c r="R23"/>
      <c r="Y23"/>
      <c r="Z23"/>
      <c r="AA23"/>
    </row>
    <row r="24" spans="1:27" ht="12.75" x14ac:dyDescent="0.2">
      <c r="A24" s="7"/>
      <c r="B24" s="2"/>
      <c r="C24" s="2"/>
      <c r="D24"/>
      <c r="E24"/>
      <c r="F24"/>
      <c r="G24"/>
      <c r="H24"/>
      <c r="I24"/>
      <c r="J24"/>
      <c r="K24"/>
      <c r="L24"/>
      <c r="M24"/>
      <c r="N24"/>
      <c r="O24"/>
      <c r="P24"/>
      <c r="Q24"/>
      <c r="R24"/>
      <c r="Y24"/>
      <c r="Z24"/>
      <c r="AA24"/>
    </row>
    <row r="25" spans="1:27" ht="12.75" x14ac:dyDescent="0.2">
      <c r="A25" s="7"/>
      <c r="B25" s="2"/>
      <c r="C25" s="2"/>
      <c r="D25"/>
      <c r="E25"/>
      <c r="F25"/>
      <c r="G25"/>
      <c r="H25"/>
      <c r="I25"/>
      <c r="J25"/>
      <c r="K25"/>
      <c r="L25"/>
      <c r="M25"/>
      <c r="N25"/>
      <c r="O25"/>
      <c r="P25"/>
      <c r="Q25"/>
      <c r="R25"/>
      <c r="Y25"/>
      <c r="Z25"/>
      <c r="AA25"/>
    </row>
    <row r="26" spans="1:27" ht="12.75" x14ac:dyDescent="0.2">
      <c r="A26" s="7"/>
      <c r="B26" s="2"/>
      <c r="C26" s="2"/>
      <c r="D26"/>
      <c r="E26"/>
      <c r="F26"/>
      <c r="G26"/>
      <c r="H26"/>
      <c r="I26"/>
      <c r="J26"/>
      <c r="K26"/>
      <c r="L26"/>
      <c r="M26"/>
      <c r="N26"/>
      <c r="O26"/>
      <c r="P26"/>
      <c r="Q26"/>
      <c r="R26"/>
      <c r="Y26"/>
      <c r="Z26"/>
      <c r="AA26"/>
    </row>
    <row r="27" spans="1:27" ht="12.75" x14ac:dyDescent="0.2">
      <c r="A27" s="7"/>
      <c r="B27" s="2"/>
      <c r="C27" s="2"/>
      <c r="D27"/>
      <c r="E27"/>
      <c r="F27"/>
      <c r="G27"/>
      <c r="H27"/>
      <c r="I27"/>
      <c r="J27"/>
      <c r="K27"/>
      <c r="L27"/>
      <c r="M27"/>
      <c r="N27"/>
      <c r="O27"/>
      <c r="P27"/>
      <c r="Q27"/>
      <c r="R27"/>
      <c r="Y27"/>
      <c r="Z27"/>
      <c r="AA27"/>
    </row>
    <row r="28" spans="1:27" ht="12.75" x14ac:dyDescent="0.2">
      <c r="A28" s="8"/>
      <c r="B28" s="28"/>
      <c r="C28" s="28"/>
      <c r="D28"/>
      <c r="E28"/>
      <c r="F28"/>
      <c r="G28"/>
      <c r="H28"/>
      <c r="I28"/>
      <c r="J28"/>
      <c r="K28"/>
      <c r="L28"/>
      <c r="M28"/>
      <c r="N28"/>
      <c r="O28"/>
      <c r="P28"/>
      <c r="Q28"/>
      <c r="R28"/>
      <c r="Y28"/>
      <c r="Z28"/>
      <c r="AA28"/>
    </row>
    <row r="29" spans="1:27" ht="12" thickBot="1" x14ac:dyDescent="0.25">
      <c r="A29" s="9"/>
      <c r="B29" s="2"/>
      <c r="C29" s="2"/>
    </row>
    <row r="30" spans="1:27" ht="12" thickTop="1" x14ac:dyDescent="0.2"/>
  </sheetData>
  <mergeCells count="1">
    <mergeCell ref="B1:Z1"/>
  </mergeCells>
  <phoneticPr fontId="5" type="noConversion"/>
  <pageMargins left="0.78740157480314965" right="0.78740157480314965" top="0.98425196850393704" bottom="0.98425196850393704" header="0.51181102362204722" footer="0.51181102362204722"/>
  <pageSetup paperSize="9" orientation="landscape" r:id="rId1"/>
  <headerFooter alignWithMargins="0"/>
  <colBreaks count="1" manualBreakCount="1">
    <brk id="1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41"/>
  <sheetViews>
    <sheetView workbookViewId="0">
      <selection activeCell="E2" sqref="E2:F13"/>
    </sheetView>
  </sheetViews>
  <sheetFormatPr defaultRowHeight="12.75" x14ac:dyDescent="0.2"/>
  <cols>
    <col min="2" max="2" width="2.7109375" customWidth="1"/>
    <col min="3" max="3" width="2.85546875" customWidth="1"/>
    <col min="5" max="6" width="2.7109375" bestFit="1" customWidth="1"/>
    <col min="7" max="15" width="2" bestFit="1" customWidth="1"/>
    <col min="16" max="16" width="3" bestFit="1" customWidth="1"/>
    <col min="17" max="19" width="4" bestFit="1" customWidth="1"/>
    <col min="20" max="20" width="3" bestFit="1" customWidth="1"/>
    <col min="21" max="23" width="4" bestFit="1" customWidth="1"/>
    <col min="24" max="26" width="3" bestFit="1" customWidth="1"/>
    <col min="27" max="27" width="3.42578125" bestFit="1" customWidth="1"/>
    <col min="28" max="28" width="3.5703125" bestFit="1" customWidth="1"/>
    <col min="29" max="29" width="3.42578125" bestFit="1" customWidth="1"/>
    <col min="30" max="30" width="3.5703125" bestFit="1" customWidth="1"/>
  </cols>
  <sheetData>
    <row r="1" spans="1:30" ht="13.5" thickBot="1" x14ac:dyDescent="0.25"/>
    <row r="2" spans="1:30" ht="13.5" thickTop="1" x14ac:dyDescent="0.2">
      <c r="B2" s="10">
        <v>1</v>
      </c>
      <c r="C2" s="6">
        <v>5</v>
      </c>
      <c r="E2" s="10">
        <v>10</v>
      </c>
      <c r="F2" s="6">
        <v>5</v>
      </c>
    </row>
    <row r="3" spans="1:30" x14ac:dyDescent="0.2">
      <c r="B3" s="11">
        <v>2</v>
      </c>
      <c r="C3" s="7">
        <v>3</v>
      </c>
      <c r="E3" s="11">
        <v>11</v>
      </c>
      <c r="F3" s="7">
        <v>3</v>
      </c>
    </row>
    <row r="4" spans="1:30" x14ac:dyDescent="0.2">
      <c r="B4" s="11">
        <v>3</v>
      </c>
      <c r="C4" s="7">
        <v>4</v>
      </c>
      <c r="E4" s="11">
        <v>12</v>
      </c>
      <c r="F4" s="7">
        <v>4</v>
      </c>
    </row>
    <row r="5" spans="1:30" x14ac:dyDescent="0.2">
      <c r="B5" s="11">
        <v>4</v>
      </c>
      <c r="C5" s="7">
        <v>4</v>
      </c>
      <c r="E5" s="11">
        <v>13</v>
      </c>
      <c r="F5" s="7">
        <v>4</v>
      </c>
    </row>
    <row r="6" spans="1:30" x14ac:dyDescent="0.2">
      <c r="B6" s="11">
        <v>5</v>
      </c>
      <c r="C6" s="7">
        <v>6</v>
      </c>
      <c r="E6" s="11">
        <v>14</v>
      </c>
      <c r="F6" s="7">
        <v>6</v>
      </c>
    </row>
    <row r="7" spans="1:30" x14ac:dyDescent="0.2">
      <c r="B7" s="11">
        <v>6</v>
      </c>
      <c r="C7" s="7">
        <v>4</v>
      </c>
      <c r="E7" s="11">
        <v>15</v>
      </c>
      <c r="F7" s="7">
        <v>4</v>
      </c>
    </row>
    <row r="8" spans="1:30" x14ac:dyDescent="0.2">
      <c r="B8" s="11">
        <v>7</v>
      </c>
      <c r="C8" s="7">
        <v>6</v>
      </c>
      <c r="E8" s="11">
        <v>16</v>
      </c>
      <c r="F8" s="7">
        <v>6</v>
      </c>
    </row>
    <row r="9" spans="1:30" x14ac:dyDescent="0.2">
      <c r="B9" s="11">
        <v>8</v>
      </c>
      <c r="C9" s="7">
        <v>3</v>
      </c>
      <c r="E9" s="11">
        <v>17</v>
      </c>
      <c r="F9" s="7">
        <v>3</v>
      </c>
    </row>
    <row r="10" spans="1:30" x14ac:dyDescent="0.2">
      <c r="B10" s="11">
        <v>9</v>
      </c>
      <c r="C10" s="7">
        <v>4</v>
      </c>
      <c r="E10" s="11">
        <v>18</v>
      </c>
      <c r="F10" s="7">
        <v>4</v>
      </c>
    </row>
    <row r="11" spans="1:30" x14ac:dyDescent="0.2">
      <c r="B11" s="11" t="s">
        <v>47</v>
      </c>
      <c r="C11" s="7">
        <f>SUM(C2:C10)</f>
        <v>39</v>
      </c>
      <c r="E11" s="11" t="s">
        <v>47</v>
      </c>
      <c r="F11" s="7">
        <f>SUM(F2:F10)</f>
        <v>39</v>
      </c>
    </row>
    <row r="12" spans="1:30" x14ac:dyDescent="0.2">
      <c r="B12" s="12" t="s">
        <v>49</v>
      </c>
      <c r="C12" s="8">
        <v>-8</v>
      </c>
      <c r="E12" s="12" t="s">
        <v>49</v>
      </c>
      <c r="F12" s="8">
        <v>-5</v>
      </c>
    </row>
    <row r="13" spans="1:30" ht="13.5" thickBot="1" x14ac:dyDescent="0.25">
      <c r="A13" s="3"/>
      <c r="B13" s="13" t="s">
        <v>48</v>
      </c>
      <c r="C13" s="9">
        <f>C11+C12</f>
        <v>31</v>
      </c>
      <c r="D13" s="3"/>
      <c r="E13" s="13" t="s">
        <v>48</v>
      </c>
      <c r="F13" s="9">
        <f>F11+F12</f>
        <v>34</v>
      </c>
      <c r="P13" s="98"/>
      <c r="Q13" s="99"/>
      <c r="R13" s="99"/>
      <c r="S13" s="99"/>
      <c r="T13" s="99"/>
      <c r="U13" s="99"/>
      <c r="V13" s="99"/>
      <c r="W13" s="99"/>
    </row>
    <row r="14" spans="1:30" ht="13.5" thickTop="1" x14ac:dyDescent="0.2">
      <c r="P14" s="99"/>
      <c r="Q14" s="99"/>
      <c r="R14" s="99"/>
      <c r="S14" s="99"/>
      <c r="T14" s="99"/>
      <c r="U14" s="99"/>
      <c r="V14" s="99"/>
      <c r="W14" s="99"/>
    </row>
    <row r="15" spans="1:30" ht="13.5" thickBot="1" x14ac:dyDescent="0.25">
      <c r="E15" s="1"/>
      <c r="Q15" s="25"/>
      <c r="R15" s="25"/>
      <c r="S15" s="25"/>
      <c r="T15" s="25"/>
      <c r="U15" s="25"/>
      <c r="V15" s="25"/>
      <c r="W15" s="25"/>
      <c r="X15" s="1"/>
      <c r="Y15" s="1"/>
      <c r="Z15" s="1"/>
      <c r="AA15" s="1"/>
      <c r="AB15" s="1"/>
      <c r="AC15" s="1"/>
      <c r="AD15" s="1"/>
    </row>
    <row r="16" spans="1:30" ht="13.5" thickTop="1" x14ac:dyDescent="0.2">
      <c r="B16" s="14">
        <v>1</v>
      </c>
      <c r="C16" s="15">
        <v>7</v>
      </c>
      <c r="E16" s="1"/>
      <c r="G16" s="1"/>
      <c r="AA16" s="1"/>
      <c r="AD16" s="5"/>
    </row>
    <row r="17" spans="2:31" x14ac:dyDescent="0.2">
      <c r="B17" s="16">
        <v>2</v>
      </c>
      <c r="C17" s="17">
        <v>5</v>
      </c>
      <c r="E17" s="1"/>
      <c r="F17" s="1"/>
      <c r="AD17" s="5"/>
      <c r="AE17" s="1"/>
    </row>
    <row r="18" spans="2:31" x14ac:dyDescent="0.2">
      <c r="B18" s="16">
        <v>3</v>
      </c>
      <c r="C18" s="17">
        <v>5</v>
      </c>
    </row>
    <row r="19" spans="2:31" x14ac:dyDescent="0.2">
      <c r="B19" s="16">
        <v>4</v>
      </c>
      <c r="C19" s="17">
        <v>4</v>
      </c>
    </row>
    <row r="20" spans="2:31" x14ac:dyDescent="0.2">
      <c r="B20" s="16">
        <v>5</v>
      </c>
      <c r="C20" s="17">
        <v>4</v>
      </c>
    </row>
    <row r="21" spans="2:31" x14ac:dyDescent="0.2">
      <c r="B21" s="16">
        <v>6</v>
      </c>
      <c r="C21" s="17">
        <v>6</v>
      </c>
    </row>
    <row r="22" spans="2:31" x14ac:dyDescent="0.2">
      <c r="B22" s="16">
        <v>7</v>
      </c>
      <c r="C22" s="17">
        <v>8</v>
      </c>
    </row>
    <row r="23" spans="2:31" x14ac:dyDescent="0.2">
      <c r="B23" s="16">
        <v>8</v>
      </c>
      <c r="C23" s="17">
        <v>9</v>
      </c>
    </row>
    <row r="24" spans="2:31" x14ac:dyDescent="0.2">
      <c r="B24" s="16">
        <v>9</v>
      </c>
      <c r="C24" s="17">
        <v>5</v>
      </c>
    </row>
    <row r="25" spans="2:31" x14ac:dyDescent="0.2">
      <c r="B25" s="16" t="s">
        <v>50</v>
      </c>
      <c r="C25" s="17">
        <f>SUM(C16:C24)</f>
        <v>53</v>
      </c>
    </row>
    <row r="26" spans="2:31" x14ac:dyDescent="0.2">
      <c r="B26" s="16">
        <v>10</v>
      </c>
      <c r="C26" s="17">
        <v>5</v>
      </c>
    </row>
    <row r="27" spans="2:31" x14ac:dyDescent="0.2">
      <c r="B27" s="16">
        <v>11</v>
      </c>
      <c r="C27" s="17">
        <v>4</v>
      </c>
    </row>
    <row r="28" spans="2:31" x14ac:dyDescent="0.2">
      <c r="B28" s="16">
        <v>12</v>
      </c>
      <c r="C28" s="17">
        <v>6</v>
      </c>
    </row>
    <row r="29" spans="2:31" x14ac:dyDescent="0.2">
      <c r="B29" s="16">
        <v>13</v>
      </c>
      <c r="C29" s="17">
        <v>4</v>
      </c>
    </row>
    <row r="30" spans="2:31" x14ac:dyDescent="0.2">
      <c r="B30" s="16">
        <v>14</v>
      </c>
      <c r="C30" s="17">
        <v>9</v>
      </c>
    </row>
    <row r="31" spans="2:31" x14ac:dyDescent="0.2">
      <c r="B31" s="16">
        <v>15</v>
      </c>
      <c r="C31" s="17">
        <v>4</v>
      </c>
    </row>
    <row r="32" spans="2:31" x14ac:dyDescent="0.2">
      <c r="B32" s="16">
        <v>16</v>
      </c>
      <c r="C32" s="17">
        <v>7</v>
      </c>
    </row>
    <row r="33" spans="2:23" x14ac:dyDescent="0.2">
      <c r="B33" s="16">
        <v>17</v>
      </c>
      <c r="C33" s="17">
        <v>8</v>
      </c>
    </row>
    <row r="34" spans="2:23" x14ac:dyDescent="0.2">
      <c r="B34" s="16">
        <v>18</v>
      </c>
      <c r="C34" s="17">
        <v>6</v>
      </c>
    </row>
    <row r="35" spans="2:23" x14ac:dyDescent="0.2">
      <c r="B35" s="16" t="s">
        <v>51</v>
      </c>
      <c r="C35" s="17">
        <f>SUM(C26:C34)</f>
        <v>53</v>
      </c>
    </row>
    <row r="36" spans="2:23" x14ac:dyDescent="0.2">
      <c r="B36" s="16" t="s">
        <v>50</v>
      </c>
      <c r="C36" s="17">
        <f>C25</f>
        <v>53</v>
      </c>
    </row>
    <row r="37" spans="2:23" x14ac:dyDescent="0.2">
      <c r="B37" s="16" t="s">
        <v>47</v>
      </c>
      <c r="C37" s="17">
        <f>SUM(C35:C36)</f>
        <v>106</v>
      </c>
    </row>
    <row r="38" spans="2:23" x14ac:dyDescent="0.2">
      <c r="B38" s="16" t="s">
        <v>49</v>
      </c>
      <c r="C38" s="20">
        <v>21</v>
      </c>
      <c r="Q38" s="24"/>
      <c r="R38" s="24"/>
      <c r="S38" s="24"/>
      <c r="U38" s="24"/>
      <c r="V38" s="24"/>
      <c r="W38" s="24"/>
    </row>
    <row r="39" spans="2:23" ht="13.5" thickBot="1" x14ac:dyDescent="0.25">
      <c r="B39" s="18" t="s">
        <v>48</v>
      </c>
      <c r="C39" s="19">
        <f>C37-C38</f>
        <v>85</v>
      </c>
    </row>
    <row r="40" spans="2:23" ht="13.5" thickTop="1" x14ac:dyDescent="0.2"/>
    <row r="41" spans="2:23" x14ac:dyDescent="0.2">
      <c r="H41">
        <v>1</v>
      </c>
    </row>
  </sheetData>
  <mergeCells count="1">
    <mergeCell ref="P13:W14"/>
  </mergeCells>
  <phoneticPr fontId="5"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
  <sheetViews>
    <sheetView workbookViewId="0">
      <selection activeCell="A40" sqref="A40"/>
    </sheetView>
  </sheetViews>
  <sheetFormatPr defaultRowHeight="12.75" x14ac:dyDescent="0.2"/>
  <cols>
    <col min="1" max="1" width="9" bestFit="1" customWidth="1"/>
    <col min="2" max="2" width="3.5703125" bestFit="1" customWidth="1"/>
    <col min="3" max="3" width="3.140625" bestFit="1" customWidth="1"/>
    <col min="4" max="5" width="3.5703125" bestFit="1" customWidth="1"/>
    <col min="6" max="6" width="4.28515625" bestFit="1" customWidth="1"/>
    <col min="7" max="7" width="2.85546875" bestFit="1" customWidth="1"/>
    <col min="8" max="8" width="3" bestFit="1" customWidth="1"/>
    <col min="9" max="9" width="3.85546875" bestFit="1" customWidth="1"/>
    <col min="10" max="10" width="3.7109375" bestFit="1" customWidth="1"/>
    <col min="11" max="12" width="3.28515625" bestFit="1" customWidth="1"/>
  </cols>
  <sheetData>
    <row r="1" spans="1:12" ht="18" x14ac:dyDescent="0.25">
      <c r="A1" s="100" t="s">
        <v>63</v>
      </c>
      <c r="B1" s="100"/>
      <c r="C1" s="100"/>
      <c r="D1" s="100"/>
      <c r="E1" s="100"/>
      <c r="F1" s="100"/>
      <c r="G1" s="100"/>
      <c r="H1" s="100"/>
      <c r="I1" s="100"/>
      <c r="J1" s="100"/>
      <c r="K1" s="100"/>
      <c r="L1" s="100"/>
    </row>
    <row r="2" spans="1:12" ht="15" x14ac:dyDescent="0.2">
      <c r="A2" s="101" t="s">
        <v>71</v>
      </c>
      <c r="B2" s="101"/>
      <c r="C2" s="101"/>
      <c r="D2" s="101"/>
      <c r="E2" s="101"/>
      <c r="F2" s="101"/>
      <c r="G2" s="101"/>
      <c r="H2" s="101"/>
      <c r="I2" s="101"/>
      <c r="J2" s="101"/>
      <c r="K2" s="101"/>
      <c r="L2" s="101"/>
    </row>
    <row r="3" spans="1:12" x14ac:dyDescent="0.2">
      <c r="B3" s="1" t="s">
        <v>64</v>
      </c>
      <c r="C3" s="1" t="s">
        <v>65</v>
      </c>
      <c r="D3" s="1" t="s">
        <v>66</v>
      </c>
      <c r="E3" s="1"/>
      <c r="F3" s="1" t="s">
        <v>67</v>
      </c>
      <c r="G3" s="1"/>
      <c r="H3" s="1" t="s">
        <v>68</v>
      </c>
      <c r="I3" s="1" t="s">
        <v>69</v>
      </c>
      <c r="J3" s="1"/>
      <c r="K3" s="1"/>
      <c r="L3" s="1" t="s">
        <v>70</v>
      </c>
    </row>
    <row r="4" spans="1:12" x14ac:dyDescent="0.2">
      <c r="A4" s="1">
        <v>20230509</v>
      </c>
      <c r="B4" s="29">
        <v>40</v>
      </c>
      <c r="H4">
        <v>42</v>
      </c>
    </row>
  </sheetData>
  <mergeCells count="2">
    <mergeCell ref="A1:L1"/>
    <mergeCell ref="A2:L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2</vt:i4>
      </vt:variant>
    </vt:vector>
  </HeadingPairs>
  <TitlesOfParts>
    <vt:vector size="6" baseType="lpstr">
      <vt:lpstr>ResultatLöpande</vt:lpstr>
      <vt:lpstr>Hcp_utv</vt:lpstr>
      <vt:lpstr>Reghlp</vt:lpstr>
      <vt:lpstr>TG</vt:lpstr>
      <vt:lpstr>Hcp_utv!Utskriftsområde</vt:lpstr>
      <vt:lpstr>Hcp_utv!Utskriftsrubriker</vt:lpstr>
    </vt:vector>
  </TitlesOfParts>
  <Company>TeräväinenData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 Teräväinen</dc:creator>
  <cp:lastModifiedBy>Leo Teräväinen</cp:lastModifiedBy>
  <cp:lastPrinted>2026-03-03T13:10:15Z</cp:lastPrinted>
  <dcterms:created xsi:type="dcterms:W3CDTF">2002-05-03T09:42:32Z</dcterms:created>
  <dcterms:modified xsi:type="dcterms:W3CDTF">2026-03-04T10:38:45Z</dcterms:modified>
</cp:coreProperties>
</file>